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bookViews>
    <workbookView xWindow="0" yWindow="0" windowWidth="19200" windowHeight="11460"/>
  </bookViews>
  <sheets>
    <sheet name="Local Prevailing Wages" sheetId="5" r:id="rId1"/>
    <sheet name="Wages" sheetId="8" state="hidden" r:id="rId2"/>
    <sheet name="Unemployment" sheetId="7" state="hidden" r:id="rId3"/>
    <sheet name="MBFJTC" sheetId="10" state="hidden" r:id="rId4"/>
    <sheet name="Poverty" sheetId="9" state="hidden" r:id="rId5"/>
    <sheet name="Instructions" sheetId="6" state="hidden" r:id="rId6"/>
  </sheets>
  <definedNames>
    <definedName name="_xlnm.Print_Titles" localSheetId="0">'Local Prevailing Wages'!$17:$17</definedName>
  </definedNames>
  <calcPr calcId="162913"/>
</workbook>
</file>

<file path=xl/calcChain.xml><?xml version="1.0" encoding="utf-8"?>
<calcChain xmlns="http://schemas.openxmlformats.org/spreadsheetml/2006/main">
  <c r="E18" i="5" l="1"/>
  <c r="D152" i="5"/>
  <c r="D153" i="5"/>
  <c r="D154" i="5"/>
  <c r="D155" i="5"/>
  <c r="D156" i="5"/>
  <c r="D157" i="5"/>
  <c r="D158" i="5"/>
  <c r="D159" i="5"/>
  <c r="D160" i="5"/>
  <c r="D161" i="5"/>
  <c r="D162" i="5"/>
  <c r="I137" i="7"/>
  <c r="D164" i="5"/>
  <c r="F119" i="5" s="1"/>
  <c r="D19" i="5"/>
  <c r="D20" i="5"/>
  <c r="D21" i="5"/>
  <c r="F21" i="5" s="1"/>
  <c r="D22" i="5"/>
  <c r="D23" i="5"/>
  <c r="D24" i="5"/>
  <c r="D25" i="5"/>
  <c r="D26" i="5"/>
  <c r="D27" i="5"/>
  <c r="D28" i="5"/>
  <c r="D29" i="5"/>
  <c r="D30" i="5"/>
  <c r="H30" i="5" s="1"/>
  <c r="D31" i="5"/>
  <c r="D32" i="5"/>
  <c r="D33" i="5"/>
  <c r="F33" i="5" s="1"/>
  <c r="D34" i="5"/>
  <c r="D35" i="5"/>
  <c r="D36" i="5"/>
  <c r="D37" i="5"/>
  <c r="D38" i="5"/>
  <c r="D39" i="5"/>
  <c r="D40" i="5"/>
  <c r="D41" i="5"/>
  <c r="D42" i="5"/>
  <c r="J42" i="5" s="1"/>
  <c r="G101" i="10" s="1"/>
  <c r="D43" i="5"/>
  <c r="D44" i="5"/>
  <c r="D45" i="5"/>
  <c r="I45" i="5" s="1"/>
  <c r="D46" i="5"/>
  <c r="D47" i="5"/>
  <c r="D48" i="5"/>
  <c r="D49" i="5"/>
  <c r="D50" i="5"/>
  <c r="D51" i="5"/>
  <c r="D52" i="5"/>
  <c r="D53" i="5"/>
  <c r="D54" i="5"/>
  <c r="J54" i="5" s="1"/>
  <c r="D55" i="5"/>
  <c r="D56" i="5"/>
  <c r="D57" i="5"/>
  <c r="J57" i="5" s="1"/>
  <c r="G107" i="10" s="1"/>
  <c r="D58" i="5"/>
  <c r="D59" i="5"/>
  <c r="D60" i="5"/>
  <c r="D61" i="5"/>
  <c r="D62" i="5"/>
  <c r="D63" i="5"/>
  <c r="D64" i="5"/>
  <c r="D65" i="5"/>
  <c r="D66" i="5"/>
  <c r="J66" i="5" s="1"/>
  <c r="G36" i="10" s="1"/>
  <c r="D67" i="5"/>
  <c r="I67" i="5" s="1"/>
  <c r="D68" i="5"/>
  <c r="D69" i="5"/>
  <c r="H69" i="5" s="1"/>
  <c r="D70" i="5"/>
  <c r="D71" i="5"/>
  <c r="D72" i="5"/>
  <c r="H72" i="5" s="1"/>
  <c r="D73" i="5"/>
  <c r="D74" i="5"/>
  <c r="D75" i="5"/>
  <c r="D76" i="5"/>
  <c r="D77" i="5"/>
  <c r="D78" i="5"/>
  <c r="J78" i="5" s="1"/>
  <c r="G46" i="10" s="1"/>
  <c r="D79" i="5"/>
  <c r="D80" i="5"/>
  <c r="D81" i="5"/>
  <c r="J81" i="5" s="1"/>
  <c r="G48" i="10" s="1"/>
  <c r="D82" i="5"/>
  <c r="D83" i="5"/>
  <c r="D84" i="5"/>
  <c r="I84" i="5" s="1"/>
  <c r="D85" i="5"/>
  <c r="D86" i="5"/>
  <c r="D87" i="5"/>
  <c r="D88" i="5"/>
  <c r="D89" i="5"/>
  <c r="D90" i="5"/>
  <c r="J90" i="5" s="1"/>
  <c r="G56" i="10" s="1"/>
  <c r="K56" i="10" s="1"/>
  <c r="D91" i="5"/>
  <c r="H91" i="5" s="1"/>
  <c r="D92" i="5"/>
  <c r="D93" i="5"/>
  <c r="J93" i="5" s="1"/>
  <c r="G116" i="10" s="1"/>
  <c r="D94" i="5"/>
  <c r="D95" i="5"/>
  <c r="D96" i="5"/>
  <c r="D97" i="5"/>
  <c r="D98" i="5"/>
  <c r="D99" i="5"/>
  <c r="D100" i="5"/>
  <c r="D101" i="5"/>
  <c r="D102" i="5"/>
  <c r="I102" i="5" s="1"/>
  <c r="D103" i="5"/>
  <c r="D104" i="5"/>
  <c r="D105" i="5"/>
  <c r="J105" i="5" s="1"/>
  <c r="G65" i="10" s="1"/>
  <c r="D106" i="5"/>
  <c r="D107" i="5"/>
  <c r="D108" i="5"/>
  <c r="F108" i="5" s="1"/>
  <c r="D109" i="5"/>
  <c r="D110" i="5"/>
  <c r="D111" i="5"/>
  <c r="D112" i="5"/>
  <c r="D113" i="5"/>
  <c r="D114" i="5"/>
  <c r="J114" i="5" s="1"/>
  <c r="G124" i="10" s="1"/>
  <c r="D115" i="5"/>
  <c r="D116" i="5"/>
  <c r="I116" i="5" s="1"/>
  <c r="D117" i="5"/>
  <c r="F117" i="5" s="1"/>
  <c r="D118" i="5"/>
  <c r="D119" i="5"/>
  <c r="D120" i="5"/>
  <c r="D121" i="5"/>
  <c r="D122" i="5"/>
  <c r="D123" i="5"/>
  <c r="D124" i="5"/>
  <c r="D125" i="5"/>
  <c r="D126" i="5"/>
  <c r="J126" i="5" s="1"/>
  <c r="G79" i="10" s="1"/>
  <c r="D127" i="5"/>
  <c r="D128" i="5"/>
  <c r="D129" i="5"/>
  <c r="H129" i="5" s="1"/>
  <c r="D130" i="5"/>
  <c r="D131" i="5"/>
  <c r="D132" i="5"/>
  <c r="J132" i="5" s="1"/>
  <c r="G84" i="10" s="1"/>
  <c r="K84" i="10" s="1"/>
  <c r="D133" i="5"/>
  <c r="D134" i="5"/>
  <c r="D135" i="5"/>
  <c r="D136" i="5"/>
  <c r="D137" i="5"/>
  <c r="D138" i="5"/>
  <c r="F138" i="5" s="1"/>
  <c r="D139" i="5"/>
  <c r="D140" i="5"/>
  <c r="D141" i="5"/>
  <c r="J141" i="5" s="1"/>
  <c r="G131" i="10" s="1"/>
  <c r="D142" i="5"/>
  <c r="D143" i="5"/>
  <c r="D144" i="5"/>
  <c r="D145" i="5"/>
  <c r="D146" i="5"/>
  <c r="D147" i="5"/>
  <c r="D148" i="5"/>
  <c r="D149" i="5"/>
  <c r="D150" i="5"/>
  <c r="J150" i="5" s="1"/>
  <c r="G96" i="10" s="1"/>
  <c r="D18" i="5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36" i="7"/>
  <c r="C160" i="5"/>
  <c r="C162" i="5"/>
  <c r="C161" i="5"/>
  <c r="C159" i="5"/>
  <c r="C158" i="5"/>
  <c r="C157" i="5"/>
  <c r="C156" i="5"/>
  <c r="C155" i="5"/>
  <c r="C154" i="5"/>
  <c r="C153" i="5"/>
  <c r="C152" i="5"/>
  <c r="C164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20" i="5"/>
  <c r="C19" i="5"/>
  <c r="C18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20" i="5"/>
  <c r="E19" i="5"/>
  <c r="E164" i="5"/>
  <c r="J74" i="5"/>
  <c r="G43" i="10" s="1"/>
  <c r="J82" i="5"/>
  <c r="G49" i="10" s="1"/>
  <c r="G18" i="5"/>
  <c r="B15" i="5"/>
  <c r="I23" i="5"/>
  <c r="I29" i="5"/>
  <c r="I35" i="5"/>
  <c r="I44" i="5"/>
  <c r="I61" i="5"/>
  <c r="I70" i="5"/>
  <c r="I106" i="5"/>
  <c r="I125" i="5"/>
  <c r="I142" i="5"/>
  <c r="H34" i="5"/>
  <c r="H41" i="5"/>
  <c r="H43" i="5"/>
  <c r="H53" i="5"/>
  <c r="H77" i="5"/>
  <c r="H108" i="5"/>
  <c r="H116" i="5"/>
  <c r="H125" i="5"/>
  <c r="H146" i="5"/>
  <c r="H149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B11" i="5"/>
  <c r="B13" i="5"/>
  <c r="F142" i="5"/>
  <c r="F116" i="5"/>
  <c r="F101" i="5"/>
  <c r="F80" i="5"/>
  <c r="F77" i="5"/>
  <c r="F66" i="5"/>
  <c r="F48" i="5"/>
  <c r="F47" i="5"/>
  <c r="F42" i="5"/>
  <c r="F34" i="5"/>
  <c r="F20" i="5"/>
  <c r="D9" i="5"/>
  <c r="G11" i="5"/>
  <c r="D11" i="5"/>
  <c r="D13" i="5"/>
  <c r="G9" i="5"/>
  <c r="F83" i="5" l="1"/>
  <c r="H109" i="5"/>
  <c r="J147" i="5"/>
  <c r="G134" i="10" s="1"/>
  <c r="N134" i="10" s="1"/>
  <c r="J135" i="5"/>
  <c r="G87" i="10" s="1"/>
  <c r="J123" i="5"/>
  <c r="G77" i="10" s="1"/>
  <c r="I111" i="5"/>
  <c r="F99" i="5"/>
  <c r="J87" i="5"/>
  <c r="G114" i="10" s="1"/>
  <c r="J75" i="5"/>
  <c r="G112" i="10" s="1"/>
  <c r="F63" i="5"/>
  <c r="J39" i="5"/>
  <c r="G20" i="10" s="1"/>
  <c r="J27" i="5"/>
  <c r="G10" i="10" s="1"/>
  <c r="N10" i="10" s="1"/>
  <c r="J102" i="5"/>
  <c r="G119" i="10" s="1"/>
  <c r="F143" i="5"/>
  <c r="F131" i="5"/>
  <c r="H119" i="5"/>
  <c r="J142" i="5"/>
  <c r="G91" i="10" s="1"/>
  <c r="N91" i="10" s="1"/>
  <c r="J51" i="5"/>
  <c r="G27" i="10" s="1"/>
  <c r="F22" i="5"/>
  <c r="F53" i="5"/>
  <c r="F86" i="5"/>
  <c r="F125" i="5"/>
  <c r="H144" i="5"/>
  <c r="H107" i="5"/>
  <c r="H68" i="5"/>
  <c r="I104" i="5"/>
  <c r="I60" i="5"/>
  <c r="I22" i="5"/>
  <c r="J143" i="5"/>
  <c r="G92" i="10" s="1"/>
  <c r="I146" i="5"/>
  <c r="H134" i="5"/>
  <c r="J122" i="5"/>
  <c r="I110" i="5"/>
  <c r="F98" i="5"/>
  <c r="I86" i="5"/>
  <c r="I74" i="5"/>
  <c r="I62" i="5"/>
  <c r="F50" i="5"/>
  <c r="H38" i="5"/>
  <c r="F26" i="5"/>
  <c r="F56" i="5"/>
  <c r="F91" i="5"/>
  <c r="F126" i="5"/>
  <c r="H140" i="5"/>
  <c r="H104" i="5"/>
  <c r="H66" i="5"/>
  <c r="H29" i="5"/>
  <c r="I101" i="5"/>
  <c r="I58" i="5"/>
  <c r="I20" i="5"/>
  <c r="J60" i="5"/>
  <c r="G33" i="10" s="1"/>
  <c r="N33" i="10" s="1"/>
  <c r="H145" i="5"/>
  <c r="I121" i="5"/>
  <c r="I109" i="5"/>
  <c r="F97" i="5"/>
  <c r="H85" i="5"/>
  <c r="I73" i="5"/>
  <c r="F61" i="5"/>
  <c r="F49" i="5"/>
  <c r="I37" i="5"/>
  <c r="F29" i="5"/>
  <c r="F58" i="5"/>
  <c r="F92" i="5"/>
  <c r="F127" i="5"/>
  <c r="H133" i="5"/>
  <c r="H94" i="5"/>
  <c r="H59" i="5"/>
  <c r="H22" i="5"/>
  <c r="I95" i="5"/>
  <c r="I54" i="5"/>
  <c r="J34" i="5"/>
  <c r="G16" i="10" s="1"/>
  <c r="K16" i="10" s="1"/>
  <c r="J144" i="5"/>
  <c r="H132" i="5"/>
  <c r="F120" i="5"/>
  <c r="I108" i="5"/>
  <c r="H96" i="5"/>
  <c r="H84" i="5"/>
  <c r="I72" i="5"/>
  <c r="F60" i="5"/>
  <c r="H48" i="5"/>
  <c r="H36" i="5"/>
  <c r="F93" i="5"/>
  <c r="H130" i="5"/>
  <c r="H58" i="5"/>
  <c r="I92" i="5"/>
  <c r="I53" i="5"/>
  <c r="F32" i="5"/>
  <c r="F62" i="5"/>
  <c r="F128" i="5"/>
  <c r="H93" i="5"/>
  <c r="H20" i="5"/>
  <c r="F65" i="5"/>
  <c r="F94" i="5"/>
  <c r="H128" i="5"/>
  <c r="H92" i="5"/>
  <c r="H57" i="5"/>
  <c r="I143" i="5"/>
  <c r="I89" i="5"/>
  <c r="J58" i="5"/>
  <c r="J45" i="5"/>
  <c r="G102" i="10" s="1"/>
  <c r="N102" i="10" s="1"/>
  <c r="J69" i="5"/>
  <c r="G39" i="10" s="1"/>
  <c r="F35" i="5"/>
  <c r="F69" i="5"/>
  <c r="F106" i="5"/>
  <c r="H82" i="5"/>
  <c r="H47" i="5"/>
  <c r="I137" i="5"/>
  <c r="I83" i="5"/>
  <c r="I42" i="5"/>
  <c r="J47" i="5"/>
  <c r="G24" i="10" s="1"/>
  <c r="I24" i="10" s="1"/>
  <c r="F140" i="5"/>
  <c r="I128" i="5"/>
  <c r="J116" i="5"/>
  <c r="G72" i="10" s="1"/>
  <c r="F104" i="5"/>
  <c r="H80" i="5"/>
  <c r="F68" i="5"/>
  <c r="H56" i="5"/>
  <c r="H32" i="5"/>
  <c r="F41" i="5"/>
  <c r="F70" i="5"/>
  <c r="F107" i="5"/>
  <c r="F144" i="5"/>
  <c r="H118" i="5"/>
  <c r="H78" i="5"/>
  <c r="H44" i="5"/>
  <c r="I134" i="5"/>
  <c r="I78" i="5"/>
  <c r="I36" i="5"/>
  <c r="J80" i="5"/>
  <c r="G47" i="10" s="1"/>
  <c r="J18" i="5"/>
  <c r="G2" i="10" s="1"/>
  <c r="I139" i="5"/>
  <c r="I127" i="5"/>
  <c r="I115" i="5"/>
  <c r="I103" i="5"/>
  <c r="J91" i="5"/>
  <c r="G115" i="10" s="1"/>
  <c r="H79" i="5"/>
  <c r="H67" i="5"/>
  <c r="I55" i="5"/>
  <c r="I43" i="5"/>
  <c r="F31" i="5"/>
  <c r="F19" i="5"/>
  <c r="J30" i="5"/>
  <c r="G13" i="10" s="1"/>
  <c r="K13" i="10" s="1"/>
  <c r="F44" i="5"/>
  <c r="F78" i="5"/>
  <c r="F115" i="5"/>
  <c r="H110" i="5"/>
  <c r="H73" i="5"/>
  <c r="H42" i="5"/>
  <c r="I122" i="5"/>
  <c r="I68" i="5"/>
  <c r="I32" i="5"/>
  <c r="I149" i="5"/>
  <c r="H137" i="5"/>
  <c r="H113" i="5"/>
  <c r="H101" i="5"/>
  <c r="I77" i="5"/>
  <c r="I79" i="5"/>
  <c r="F103" i="5"/>
  <c r="F137" i="5"/>
  <c r="H139" i="5"/>
  <c r="I117" i="5"/>
  <c r="F18" i="5"/>
  <c r="F25" i="5"/>
  <c r="F24" i="5"/>
  <c r="F141" i="5"/>
  <c r="H31" i="5"/>
  <c r="I38" i="5"/>
  <c r="I69" i="5"/>
  <c r="J79" i="5"/>
  <c r="G113" i="10" s="1"/>
  <c r="N113" i="10" s="1"/>
  <c r="F79" i="5"/>
  <c r="I105" i="5"/>
  <c r="J55" i="5"/>
  <c r="G106" i="10" s="1"/>
  <c r="N106" i="10" s="1"/>
  <c r="F55" i="5"/>
  <c r="F149" i="5"/>
  <c r="H122" i="5"/>
  <c r="I31" i="5"/>
  <c r="H49" i="5"/>
  <c r="H25" i="5"/>
  <c r="F36" i="5"/>
  <c r="F84" i="5"/>
  <c r="F109" i="5"/>
  <c r="I120" i="5"/>
  <c r="I85" i="5"/>
  <c r="J96" i="5"/>
  <c r="G58" i="10" s="1"/>
  <c r="K58" i="10" s="1"/>
  <c r="H97" i="5"/>
  <c r="I144" i="5"/>
  <c r="I49" i="5"/>
  <c r="I24" i="5"/>
  <c r="I48" i="5"/>
  <c r="J145" i="5"/>
  <c r="G93" i="10" s="1"/>
  <c r="N93" i="10" s="1"/>
  <c r="J85" i="5"/>
  <c r="G52" i="10" s="1"/>
  <c r="I52" i="10" s="1"/>
  <c r="H37" i="5"/>
  <c r="F72" i="5"/>
  <c r="H60" i="5"/>
  <c r="I145" i="5"/>
  <c r="H19" i="5"/>
  <c r="I132" i="5"/>
  <c r="I96" i="5"/>
  <c r="F132" i="5"/>
  <c r="J139" i="5"/>
  <c r="G89" i="10" s="1"/>
  <c r="H24" i="5"/>
  <c r="J138" i="5"/>
  <c r="G88" i="10" s="1"/>
  <c r="K88" i="10" s="1"/>
  <c r="H33" i="5"/>
  <c r="J113" i="5"/>
  <c r="G123" i="10" s="1"/>
  <c r="N123" i="10" s="1"/>
  <c r="F67" i="5"/>
  <c r="F95" i="5"/>
  <c r="F113" i="5"/>
  <c r="F129" i="5"/>
  <c r="H106" i="5"/>
  <c r="H71" i="5"/>
  <c r="I140" i="5"/>
  <c r="J108" i="5"/>
  <c r="G67" i="10" s="1"/>
  <c r="I67" i="10" s="1"/>
  <c r="F23" i="5"/>
  <c r="F37" i="5"/>
  <c r="F54" i="5"/>
  <c r="F82" i="5"/>
  <c r="F96" i="5"/>
  <c r="F114" i="5"/>
  <c r="F130" i="5"/>
  <c r="F146" i="5"/>
  <c r="H142" i="5"/>
  <c r="H120" i="5"/>
  <c r="H105" i="5"/>
  <c r="H89" i="5"/>
  <c r="H70" i="5"/>
  <c r="H54" i="5"/>
  <c r="H23" i="5"/>
  <c r="I138" i="5"/>
  <c r="I118" i="5"/>
  <c r="I97" i="5"/>
  <c r="I80" i="5"/>
  <c r="I65" i="5"/>
  <c r="I46" i="5"/>
  <c r="I33" i="5"/>
  <c r="J71" i="5"/>
  <c r="G41" i="10" s="1"/>
  <c r="K41" i="10" s="1"/>
  <c r="J129" i="5"/>
  <c r="G128" i="10" s="1"/>
  <c r="N128" i="10" s="1"/>
  <c r="J48" i="5"/>
  <c r="G25" i="10" s="1"/>
  <c r="K25" i="10" s="1"/>
  <c r="J50" i="5"/>
  <c r="G104" i="10" s="1"/>
  <c r="N104" i="10" s="1"/>
  <c r="J38" i="5"/>
  <c r="G19" i="10" s="1"/>
  <c r="I19" i="10" s="1"/>
  <c r="H26" i="5"/>
  <c r="F27" i="5"/>
  <c r="F43" i="5"/>
  <c r="F57" i="5"/>
  <c r="F71" i="5"/>
  <c r="F85" i="5"/>
  <c r="F102" i="5"/>
  <c r="F118" i="5"/>
  <c r="F133" i="5"/>
  <c r="H117" i="5"/>
  <c r="H98" i="5"/>
  <c r="H83" i="5"/>
  <c r="H35" i="5"/>
  <c r="I133" i="5"/>
  <c r="I113" i="5"/>
  <c r="I94" i="5"/>
  <c r="I59" i="5"/>
  <c r="I30" i="5"/>
  <c r="H127" i="5"/>
  <c r="J33" i="5"/>
  <c r="G15" i="10" s="1"/>
  <c r="K15" i="10" s="1"/>
  <c r="J86" i="5"/>
  <c r="G53" i="10" s="1"/>
  <c r="J106" i="5"/>
  <c r="G121" i="10" s="1"/>
  <c r="N121" i="10" s="1"/>
  <c r="I18" i="5"/>
  <c r="F30" i="5"/>
  <c r="F45" i="5"/>
  <c r="F73" i="5"/>
  <c r="F89" i="5"/>
  <c r="F139" i="5"/>
  <c r="H18" i="5"/>
  <c r="H114" i="5"/>
  <c r="H65" i="5"/>
  <c r="I150" i="5"/>
  <c r="I131" i="5"/>
  <c r="I91" i="5"/>
  <c r="I57" i="5"/>
  <c r="I41" i="5"/>
  <c r="I26" i="5"/>
  <c r="J107" i="5"/>
  <c r="G66" i="10" s="1"/>
  <c r="N66" i="10" s="1"/>
  <c r="F59" i="5"/>
  <c r="H46" i="5"/>
  <c r="F46" i="5"/>
  <c r="F74" i="5"/>
  <c r="F90" i="5"/>
  <c r="F105" i="5"/>
  <c r="F121" i="5"/>
  <c r="H150" i="5"/>
  <c r="H131" i="5"/>
  <c r="H95" i="5"/>
  <c r="H61" i="5"/>
  <c r="H45" i="5"/>
  <c r="I130" i="5"/>
  <c r="I107" i="5"/>
  <c r="I90" i="5"/>
  <c r="I71" i="5"/>
  <c r="I56" i="5"/>
  <c r="I39" i="5"/>
  <c r="I25" i="5"/>
  <c r="I21" i="5"/>
  <c r="J117" i="5"/>
  <c r="G73" i="10" s="1"/>
  <c r="K73" i="10" s="1"/>
  <c r="J43" i="5"/>
  <c r="G22" i="10" s="1"/>
  <c r="K22" i="10" s="1"/>
  <c r="F81" i="5"/>
  <c r="F145" i="5"/>
  <c r="H143" i="5"/>
  <c r="H121" i="5"/>
  <c r="H90" i="5"/>
  <c r="H39" i="5"/>
  <c r="I119" i="5"/>
  <c r="I98" i="5"/>
  <c r="I82" i="5"/>
  <c r="I66" i="5"/>
  <c r="I47" i="5"/>
  <c r="I34" i="5"/>
  <c r="I19" i="5"/>
  <c r="J25" i="5"/>
  <c r="G8" i="10" s="1"/>
  <c r="N8" i="10" s="1"/>
  <c r="J46" i="5"/>
  <c r="G126" i="10"/>
  <c r="N47" i="10"/>
  <c r="K47" i="10"/>
  <c r="K10" i="10"/>
  <c r="G29" i="10"/>
  <c r="K29" i="10" s="1"/>
  <c r="F75" i="5"/>
  <c r="I147" i="5"/>
  <c r="F39" i="5"/>
  <c r="H147" i="5"/>
  <c r="I93" i="5"/>
  <c r="I27" i="5"/>
  <c r="J148" i="5"/>
  <c r="G94" i="10" s="1"/>
  <c r="K94" i="10" s="1"/>
  <c r="H136" i="5"/>
  <c r="H124" i="5"/>
  <c r="H112" i="5"/>
  <c r="H100" i="5"/>
  <c r="H88" i="5"/>
  <c r="H76" i="5"/>
  <c r="H64" i="5"/>
  <c r="H52" i="5"/>
  <c r="H40" i="5"/>
  <c r="I28" i="5"/>
  <c r="F134" i="5"/>
  <c r="F147" i="5"/>
  <c r="H103" i="5"/>
  <c r="H63" i="5"/>
  <c r="H50" i="5"/>
  <c r="I129" i="5"/>
  <c r="I63" i="5"/>
  <c r="I50" i="5"/>
  <c r="I91" i="10"/>
  <c r="J29" i="5"/>
  <c r="G12" i="10" s="1"/>
  <c r="J89" i="5"/>
  <c r="G55" i="10" s="1"/>
  <c r="K55" i="10" s="1"/>
  <c r="J110" i="5"/>
  <c r="G69" i="10" s="1"/>
  <c r="N69" i="10" s="1"/>
  <c r="J137" i="5"/>
  <c r="G130" i="10" s="1"/>
  <c r="K130" i="10" s="1"/>
  <c r="J128" i="5"/>
  <c r="G81" i="10" s="1"/>
  <c r="N81" i="10" s="1"/>
  <c r="H51" i="5"/>
  <c r="I51" i="5"/>
  <c r="J63" i="5"/>
  <c r="G35" i="10" s="1"/>
  <c r="N35" i="10" s="1"/>
  <c r="F122" i="5"/>
  <c r="F135" i="5"/>
  <c r="H115" i="5"/>
  <c r="H102" i="5"/>
  <c r="H75" i="5"/>
  <c r="H62" i="5"/>
  <c r="H21" i="5"/>
  <c r="I141" i="5"/>
  <c r="I75" i="5"/>
  <c r="J22" i="5"/>
  <c r="G5" i="10" s="1"/>
  <c r="K5" i="10" s="1"/>
  <c r="J40" i="5"/>
  <c r="G21" i="10" s="1"/>
  <c r="N21" i="10" s="1"/>
  <c r="J70" i="5"/>
  <c r="G40" i="10" s="1"/>
  <c r="K40" i="10" s="1"/>
  <c r="J98" i="5"/>
  <c r="G60" i="10" s="1"/>
  <c r="I60" i="10" s="1"/>
  <c r="J37" i="5"/>
  <c r="G18" i="10" s="1"/>
  <c r="K18" i="10" s="1"/>
  <c r="F110" i="5"/>
  <c r="F123" i="5"/>
  <c r="F150" i="5"/>
  <c r="H87" i="5"/>
  <c r="H74" i="5"/>
  <c r="I114" i="5"/>
  <c r="I87" i="5"/>
  <c r="J134" i="5"/>
  <c r="G86" i="10" s="1"/>
  <c r="N86" i="10" s="1"/>
  <c r="J111" i="5"/>
  <c r="G122" i="10" s="1"/>
  <c r="N122" i="10" s="1"/>
  <c r="J130" i="5"/>
  <c r="G82" i="10" s="1"/>
  <c r="K82" i="10" s="1"/>
  <c r="J35" i="5"/>
  <c r="G99" i="10" s="1"/>
  <c r="K99" i="10" s="1"/>
  <c r="J131" i="5"/>
  <c r="G83" i="10" s="1"/>
  <c r="N83" i="10" s="1"/>
  <c r="J119" i="5"/>
  <c r="G75" i="10" s="1"/>
  <c r="N75" i="10" s="1"/>
  <c r="J95" i="5"/>
  <c r="G118" i="10" s="1"/>
  <c r="N118" i="10" s="1"/>
  <c r="J83" i="5"/>
  <c r="G50" i="10" s="1"/>
  <c r="N50" i="10" s="1"/>
  <c r="J59" i="5"/>
  <c r="G32" i="10" s="1"/>
  <c r="K32" i="10" s="1"/>
  <c r="F111" i="5"/>
  <c r="H141" i="5"/>
  <c r="H126" i="5"/>
  <c r="H99" i="5"/>
  <c r="H86" i="5"/>
  <c r="I126" i="5"/>
  <c r="I99" i="5"/>
  <c r="H27" i="5"/>
  <c r="J133" i="5"/>
  <c r="G85" i="10" s="1"/>
  <c r="N85" i="10" s="1"/>
  <c r="J65" i="5"/>
  <c r="H111" i="5"/>
  <c r="F87" i="5"/>
  <c r="H123" i="5"/>
  <c r="I123" i="5"/>
  <c r="I135" i="5"/>
  <c r="J99" i="5"/>
  <c r="G61" i="10" s="1"/>
  <c r="N61" i="10" s="1"/>
  <c r="H135" i="5"/>
  <c r="F38" i="5"/>
  <c r="F51" i="5"/>
  <c r="H81" i="5"/>
  <c r="H55" i="5"/>
  <c r="I81" i="5"/>
  <c r="J97" i="5"/>
  <c r="G59" i="10" s="1"/>
  <c r="K59" i="10" s="1"/>
  <c r="J61" i="5"/>
  <c r="G108" i="10" s="1"/>
  <c r="N108" i="10" s="1"/>
  <c r="J149" i="5"/>
  <c r="G95" i="10" s="1"/>
  <c r="K95" i="10" s="1"/>
  <c r="J125" i="5"/>
  <c r="G78" i="10" s="1"/>
  <c r="N78" i="10" s="1"/>
  <c r="J101" i="5"/>
  <c r="G63" i="10" s="1"/>
  <c r="N63" i="10" s="1"/>
  <c r="J77" i="5"/>
  <c r="G45" i="10" s="1"/>
  <c r="K45" i="10" s="1"/>
  <c r="N65" i="10"/>
  <c r="K65" i="10"/>
  <c r="I36" i="10"/>
  <c r="K36" i="10"/>
  <c r="I88" i="10"/>
  <c r="K67" i="10"/>
  <c r="H148" i="5"/>
  <c r="G132" i="10"/>
  <c r="I132" i="10" s="1"/>
  <c r="J23" i="5"/>
  <c r="G6" i="10" s="1"/>
  <c r="K6" i="10" s="1"/>
  <c r="G31" i="10"/>
  <c r="J21" i="5"/>
  <c r="G4" i="10" s="1"/>
  <c r="K4" i="10" s="1"/>
  <c r="J49" i="5"/>
  <c r="G26" i="10" s="1"/>
  <c r="K26" i="10" s="1"/>
  <c r="I84" i="10"/>
  <c r="J53" i="5"/>
  <c r="G105" i="10" s="1"/>
  <c r="N105" i="10" s="1"/>
  <c r="J41" i="5"/>
  <c r="G100" i="10" s="1"/>
  <c r="K100" i="10" s="1"/>
  <c r="I45" i="10"/>
  <c r="K121" i="10"/>
  <c r="K53" i="10"/>
  <c r="K134" i="10"/>
  <c r="I134" i="10"/>
  <c r="I87" i="10"/>
  <c r="K87" i="10"/>
  <c r="N87" i="10"/>
  <c r="N77" i="10"/>
  <c r="I77" i="10"/>
  <c r="K77" i="10"/>
  <c r="N114" i="10"/>
  <c r="K114" i="10"/>
  <c r="I114" i="10"/>
  <c r="K112" i="10"/>
  <c r="I112" i="10"/>
  <c r="N112" i="10"/>
  <c r="K27" i="10"/>
  <c r="N27" i="10"/>
  <c r="I27" i="10"/>
  <c r="I20" i="10"/>
  <c r="K20" i="10"/>
  <c r="N20" i="10"/>
  <c r="I82" i="10"/>
  <c r="N82" i="10"/>
  <c r="K2" i="10"/>
  <c r="N2" i="10"/>
  <c r="I2" i="10"/>
  <c r="I66" i="10"/>
  <c r="K79" i="10"/>
  <c r="I79" i="10"/>
  <c r="I128" i="10"/>
  <c r="I131" i="10"/>
  <c r="K131" i="10"/>
  <c r="N131" i="10"/>
  <c r="K48" i="10"/>
  <c r="I48" i="10"/>
  <c r="N48" i="10"/>
  <c r="I39" i="10"/>
  <c r="K39" i="10"/>
  <c r="N39" i="10"/>
  <c r="N107" i="10"/>
  <c r="I107" i="10"/>
  <c r="K107" i="10"/>
  <c r="N101" i="10"/>
  <c r="I101" i="10"/>
  <c r="K101" i="10"/>
  <c r="I93" i="10"/>
  <c r="N116" i="10"/>
  <c r="K116" i="10"/>
  <c r="I116" i="10"/>
  <c r="N25" i="10"/>
  <c r="K43" i="10"/>
  <c r="N43" i="10"/>
  <c r="I43" i="10"/>
  <c r="N72" i="10"/>
  <c r="K72" i="10"/>
  <c r="I72" i="10"/>
  <c r="N92" i="10"/>
  <c r="I92" i="10"/>
  <c r="K92" i="10"/>
  <c r="I49" i="10"/>
  <c r="K49" i="10"/>
  <c r="N49" i="10"/>
  <c r="I33" i="10"/>
  <c r="K33" i="10"/>
  <c r="K119" i="10"/>
  <c r="I119" i="10"/>
  <c r="N119" i="10"/>
  <c r="N96" i="10"/>
  <c r="K96" i="10"/>
  <c r="I96" i="10"/>
  <c r="N124" i="10"/>
  <c r="K124" i="10"/>
  <c r="I124" i="10"/>
  <c r="I46" i="10"/>
  <c r="K46" i="10"/>
  <c r="N46" i="10"/>
  <c r="N26" i="10"/>
  <c r="J112" i="5"/>
  <c r="G70" i="10" s="1"/>
  <c r="N70" i="10" s="1"/>
  <c r="J115" i="5"/>
  <c r="G71" i="10" s="1"/>
  <c r="F28" i="5"/>
  <c r="F40" i="5"/>
  <c r="F52" i="5"/>
  <c r="F64" i="5"/>
  <c r="F76" i="5"/>
  <c r="F88" i="5"/>
  <c r="F100" i="5"/>
  <c r="F112" i="5"/>
  <c r="F124" i="5"/>
  <c r="F136" i="5"/>
  <c r="F148" i="5"/>
  <c r="I104" i="10"/>
  <c r="K113" i="10"/>
  <c r="N16" i="10"/>
  <c r="J92" i="5"/>
  <c r="G57" i="10" s="1"/>
  <c r="J62" i="5"/>
  <c r="G34" i="10" s="1"/>
  <c r="I34" i="10" s="1"/>
  <c r="J109" i="5"/>
  <c r="G68" i="10" s="1"/>
  <c r="J94" i="5"/>
  <c r="G117" i="10" s="1"/>
  <c r="I113" i="10"/>
  <c r="H28" i="5"/>
  <c r="J20" i="5"/>
  <c r="G97" i="10" s="1"/>
  <c r="J84" i="5"/>
  <c r="G51" i="10" s="1"/>
  <c r="J56" i="5"/>
  <c r="G30" i="10" s="1"/>
  <c r="J118" i="5"/>
  <c r="G74" i="10" s="1"/>
  <c r="J124" i="5"/>
  <c r="G127" i="10" s="1"/>
  <c r="J100" i="5"/>
  <c r="G62" i="10" s="1"/>
  <c r="J32" i="5"/>
  <c r="G14" i="10" s="1"/>
  <c r="J24" i="5"/>
  <c r="G7" i="10" s="1"/>
  <c r="J36" i="5"/>
  <c r="G17" i="10" s="1"/>
  <c r="J64" i="5"/>
  <c r="G109" i="10" s="1"/>
  <c r="J76" i="5"/>
  <c r="G44" i="10" s="1"/>
  <c r="I47" i="10"/>
  <c r="N84" i="10"/>
  <c r="J31" i="5"/>
  <c r="G98" i="10" s="1"/>
  <c r="J28" i="5"/>
  <c r="G11" i="10" s="1"/>
  <c r="J146" i="5"/>
  <c r="G133" i="10" s="1"/>
  <c r="N133" i="10" s="1"/>
  <c r="J72" i="5"/>
  <c r="G42" i="10" s="1"/>
  <c r="J104" i="5"/>
  <c r="G64" i="10" s="1"/>
  <c r="J44" i="5"/>
  <c r="G23" i="10" s="1"/>
  <c r="J136" i="5"/>
  <c r="G129" i="10" s="1"/>
  <c r="K35" i="10"/>
  <c r="I148" i="5"/>
  <c r="I136" i="5"/>
  <c r="I124" i="5"/>
  <c r="I112" i="5"/>
  <c r="I100" i="5"/>
  <c r="I88" i="5"/>
  <c r="I76" i="5"/>
  <c r="I64" i="5"/>
  <c r="I52" i="5"/>
  <c r="I40" i="5"/>
  <c r="I65" i="10"/>
  <c r="J120" i="5"/>
  <c r="G125" i="10" s="1"/>
  <c r="N125" i="10" s="1"/>
  <c r="J103" i="5"/>
  <c r="G120" i="10" s="1"/>
  <c r="J127" i="5"/>
  <c r="G80" i="10" s="1"/>
  <c r="J19" i="5"/>
  <c r="G3" i="10" s="1"/>
  <c r="J67" i="5"/>
  <c r="G37" i="10" s="1"/>
  <c r="N37" i="10" s="1"/>
  <c r="J52" i="5"/>
  <c r="G28" i="10" s="1"/>
  <c r="J121" i="5"/>
  <c r="G76" i="10" s="1"/>
  <c r="J140" i="5"/>
  <c r="G90" i="10" s="1"/>
  <c r="J88" i="5"/>
  <c r="G54" i="10" s="1"/>
  <c r="J73" i="5"/>
  <c r="G111" i="10" s="1"/>
  <c r="J26" i="5"/>
  <c r="G9" i="10" s="1"/>
  <c r="J68" i="5"/>
  <c r="G38" i="10" s="1"/>
  <c r="H138" i="5"/>
  <c r="I16" i="10"/>
  <c r="N36" i="10"/>
  <c r="K91" i="10"/>
  <c r="N55" i="10"/>
  <c r="I56" i="10"/>
  <c r="I40" i="10"/>
  <c r="I75" i="10"/>
  <c r="N79" i="10"/>
  <c r="N56" i="10"/>
  <c r="K123" i="10"/>
  <c r="K8" i="10"/>
  <c r="N53" i="10"/>
  <c r="K115" i="10" l="1"/>
  <c r="N115" i="10"/>
  <c r="I10" i="10"/>
  <c r="I26" i="10"/>
  <c r="K61" i="10"/>
  <c r="I115" i="10"/>
  <c r="K66" i="10"/>
  <c r="I5" i="10"/>
  <c r="K106" i="10"/>
  <c r="I73" i="10"/>
  <c r="N24" i="10"/>
  <c r="I61" i="10"/>
  <c r="N95" i="10"/>
  <c r="I50" i="10"/>
  <c r="K102" i="10"/>
  <c r="K24" i="10"/>
  <c r="I102" i="10"/>
  <c r="I25" i="10"/>
  <c r="I55" i="10"/>
  <c r="I121" i="10"/>
  <c r="I105" i="10"/>
  <c r="I106" i="10"/>
  <c r="N19" i="10"/>
  <c r="N45" i="10"/>
  <c r="N52" i="10"/>
  <c r="K52" i="10"/>
  <c r="N22" i="10"/>
  <c r="N58" i="10"/>
  <c r="K60" i="10"/>
  <c r="I71" i="10"/>
  <c r="I35" i="10"/>
  <c r="K75" i="10"/>
  <c r="K104" i="10"/>
  <c r="I58" i="10"/>
  <c r="I133" i="10"/>
  <c r="N18" i="10"/>
  <c r="N13" i="10"/>
  <c r="I22" i="10"/>
  <c r="K83" i="10"/>
  <c r="K93" i="10"/>
  <c r="I122" i="10"/>
  <c r="N6" i="10"/>
  <c r="N88" i="10"/>
  <c r="N60" i="10"/>
  <c r="I123" i="10"/>
  <c r="N99" i="10"/>
  <c r="K50" i="10"/>
  <c r="K122" i="10"/>
  <c r="N73" i="10"/>
  <c r="K19" i="10"/>
  <c r="N89" i="10"/>
  <c r="K89" i="10"/>
  <c r="I8" i="10"/>
  <c r="N67" i="10"/>
  <c r="I78" i="10"/>
  <c r="K63" i="10"/>
  <c r="I53" i="10"/>
  <c r="N15" i="10"/>
  <c r="I63" i="10"/>
  <c r="I15" i="10"/>
  <c r="N40" i="10"/>
  <c r="N130" i="10"/>
  <c r="I18" i="10"/>
  <c r="K21" i="10"/>
  <c r="N94" i="10"/>
  <c r="I108" i="10"/>
  <c r="I83" i="10"/>
  <c r="N32" i="10"/>
  <c r="N34" i="10"/>
  <c r="I32" i="10"/>
  <c r="I125" i="10"/>
  <c r="K81" i="10"/>
  <c r="K128" i="10"/>
  <c r="K69" i="10"/>
  <c r="K34" i="10"/>
  <c r="I69" i="10"/>
  <c r="N41" i="10"/>
  <c r="I99" i="10"/>
  <c r="I13" i="10"/>
  <c r="I41" i="10"/>
  <c r="G103" i="10"/>
  <c r="I6" i="10"/>
  <c r="K108" i="10"/>
  <c r="I21" i="10"/>
  <c r="G110" i="10"/>
  <c r="I89" i="10"/>
  <c r="N100" i="10"/>
  <c r="K118" i="10"/>
  <c r="N29" i="10"/>
  <c r="N5" i="10"/>
  <c r="I81" i="10"/>
  <c r="N59" i="10"/>
  <c r="I86" i="10"/>
  <c r="K105" i="10"/>
  <c r="K85" i="10"/>
  <c r="I118" i="10"/>
  <c r="I85" i="10"/>
  <c r="K86" i="10"/>
  <c r="I130" i="10"/>
  <c r="K126" i="10"/>
  <c r="N126" i="10"/>
  <c r="N12" i="10"/>
  <c r="K12" i="10"/>
  <c r="I59" i="10"/>
  <c r="K78" i="10"/>
  <c r="I126" i="10"/>
  <c r="I29" i="10"/>
  <c r="I12" i="10"/>
  <c r="I94" i="10"/>
  <c r="I95" i="10"/>
  <c r="N31" i="10"/>
  <c r="K31" i="10"/>
  <c r="N4" i="10"/>
  <c r="I70" i="10"/>
  <c r="I100" i="10"/>
  <c r="N132" i="10"/>
  <c r="K132" i="10"/>
  <c r="K70" i="10"/>
  <c r="I4" i="10"/>
  <c r="I31" i="10"/>
  <c r="I9" i="10"/>
  <c r="K9" i="10"/>
  <c r="N9" i="10"/>
  <c r="N80" i="10"/>
  <c r="I80" i="10"/>
  <c r="K80" i="10"/>
  <c r="K62" i="10"/>
  <c r="N62" i="10"/>
  <c r="I62" i="10"/>
  <c r="N117" i="10"/>
  <c r="I117" i="10"/>
  <c r="K117" i="10"/>
  <c r="K38" i="10"/>
  <c r="N38" i="10"/>
  <c r="I38" i="10"/>
  <c r="N74" i="10"/>
  <c r="I74" i="10"/>
  <c r="K74" i="10"/>
  <c r="N30" i="10"/>
  <c r="K30" i="10"/>
  <c r="I30" i="10"/>
  <c r="K125" i="10"/>
  <c r="N54" i="10"/>
  <c r="I54" i="10"/>
  <c r="K54" i="10"/>
  <c r="I64" i="10"/>
  <c r="K64" i="10"/>
  <c r="N64" i="10"/>
  <c r="N97" i="10"/>
  <c r="I97" i="10"/>
  <c r="K97" i="10"/>
  <c r="K120" i="10"/>
  <c r="I120" i="10"/>
  <c r="N120" i="10"/>
  <c r="N57" i="10"/>
  <c r="I57" i="10"/>
  <c r="K57" i="10"/>
  <c r="K51" i="10"/>
  <c r="N51" i="10"/>
  <c r="I51" i="10"/>
  <c r="I90" i="10"/>
  <c r="K90" i="10"/>
  <c r="N90" i="10"/>
  <c r="I42" i="10"/>
  <c r="K42" i="10"/>
  <c r="N42" i="10"/>
  <c r="N68" i="10"/>
  <c r="K68" i="10"/>
  <c r="I68" i="10"/>
  <c r="N44" i="10"/>
  <c r="K44" i="10"/>
  <c r="I44" i="10"/>
  <c r="K76" i="10"/>
  <c r="I76" i="10"/>
  <c r="N76" i="10"/>
  <c r="K23" i="10"/>
  <c r="N23" i="10"/>
  <c r="I23" i="10"/>
  <c r="K28" i="10"/>
  <c r="N28" i="10"/>
  <c r="I28" i="10"/>
  <c r="N71" i="10"/>
  <c r="K71" i="10"/>
  <c r="N98" i="10"/>
  <c r="I98" i="10"/>
  <c r="K98" i="10"/>
  <c r="I127" i="10"/>
  <c r="K127" i="10"/>
  <c r="N127" i="10"/>
  <c r="I11" i="10"/>
  <c r="K11" i="10"/>
  <c r="N11" i="10"/>
  <c r="N109" i="10"/>
  <c r="I109" i="10"/>
  <c r="K109" i="10"/>
  <c r="K37" i="10"/>
  <c r="I37" i="10"/>
  <c r="K17" i="10"/>
  <c r="N17" i="10"/>
  <c r="I17" i="10"/>
  <c r="K133" i="10"/>
  <c r="K3" i="10"/>
  <c r="N3" i="10"/>
  <c r="I3" i="10"/>
  <c r="I7" i="10"/>
  <c r="K7" i="10"/>
  <c r="N7" i="10"/>
  <c r="N129" i="10"/>
  <c r="I129" i="10"/>
  <c r="K129" i="10"/>
  <c r="N111" i="10"/>
  <c r="I111" i="10"/>
  <c r="K111" i="10"/>
  <c r="K14" i="10"/>
  <c r="N14" i="10"/>
  <c r="I14" i="10"/>
  <c r="N103" i="10" l="1"/>
  <c r="K103" i="10"/>
  <c r="K1" i="10" s="1"/>
  <c r="I103" i="10"/>
  <c r="N110" i="10"/>
  <c r="K110" i="10"/>
  <c r="I110" i="10"/>
</calcChain>
</file>

<file path=xl/sharedStrings.xml><?xml version="1.0" encoding="utf-8"?>
<sst xmlns="http://schemas.openxmlformats.org/spreadsheetml/2006/main" count="1366" uniqueCount="497">
  <si>
    <t>Select County, City, or MSA:</t>
  </si>
  <si>
    <t>Locality</t>
  </si>
  <si>
    <t>Prevailing Wage:</t>
  </si>
  <si>
    <t>Average Annual Wage</t>
  </si>
  <si>
    <t>Accomack, VA</t>
  </si>
  <si>
    <t>Albemarle,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</si>
  <si>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</si>
  <si>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</si>
  <si>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</si>
  <si>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</si>
  <si>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</si>
  <si>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</si>
  <si>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</si>
  <si>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</si>
  <si>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</si>
  <si>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</si>
  <si>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Brunswick, VA</t>
  </si>
  <si>
    <t>Buchanan, VA</t>
  </si>
  <si>
    <t>Buckingham, VA</t>
  </si>
  <si>
    <t>Campbell, VA</t>
  </si>
  <si>
    <t>Caroline, VA</t>
  </si>
  <si>
    <t>Carroll,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</si>
  <si>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</si>
  <si>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</si>
  <si>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</si>
  <si>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</si>
  <si>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</si>
  <si>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</si>
  <si>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</si>
  <si>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</si>
  <si>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Dinwiddie, VA</t>
  </si>
  <si>
    <t>Essex, VA</t>
  </si>
  <si>
    <t>Fairfax, VA</t>
  </si>
  <si>
    <t>Fauquier, VA</t>
  </si>
  <si>
    <t>Floyd, VA</t>
  </si>
  <si>
    <t>Fluvanna, VA</t>
  </si>
  <si>
    <t>Franklin, VA</t>
  </si>
  <si>
    <t>Frederick,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</si>
  <si>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</si>
  <si>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</si>
  <si>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</si>
  <si>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</si>
  <si>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</si>
  <si>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</si>
  <si>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</si>
  <si>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Hanover, VA</t>
  </si>
  <si>
    <t>Henrico, VA</t>
  </si>
  <si>
    <t>Henry, VA</t>
  </si>
  <si>
    <t>Highland,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</si>
  <si>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</si>
  <si>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</si>
  <si>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</si>
  <si>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</si>
  <si>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</si>
  <si>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</si>
  <si>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</si>
  <si>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</si>
  <si>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</si>
  <si>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</si>
  <si>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</si>
  <si>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</si>
  <si>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</si>
  <si>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</si>
  <si>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Montgomery,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</si>
  <si>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</si>
  <si>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</si>
  <si>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</si>
  <si>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</si>
  <si>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</si>
  <si>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</si>
  <si>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</si>
  <si>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</si>
  <si>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Pittsylvania, VA</t>
  </si>
  <si>
    <t>Powhatan, VA</t>
  </si>
  <si>
    <t>Prince Edward, VA</t>
  </si>
  <si>
    <t>Prince George, VA</t>
  </si>
  <si>
    <t>Prince William, VA</t>
  </si>
  <si>
    <t>Pulaski, VA</t>
  </si>
  <si>
    <t>Rappahannock, VA</t>
  </si>
  <si>
    <t>Richmond, VA</t>
  </si>
  <si>
    <t>Roanoke, VA</t>
  </si>
  <si>
    <t>Rockbridge, VA</t>
  </si>
  <si>
    <t>Rockingham, VA</t>
  </si>
  <si>
    <t>Russell, VA</t>
  </si>
  <si>
    <t>Scott, VA</t>
  </si>
  <si>
    <t>Shenandoah, VA</t>
  </si>
  <si>
    <t>Smyth, VA</t>
  </si>
  <si>
    <t>Southampton, VA</t>
  </si>
  <si>
    <t>Spotsylvania, VA</t>
  </si>
  <si>
    <t>Stafford, VA</t>
  </si>
  <si>
    <t>Surry, VA</t>
  </si>
  <si>
    <t>Sussex, VA</t>
  </si>
  <si>
    <t>Tazewell, VA</t>
  </si>
  <si>
    <t>Warren, VA</t>
  </si>
  <si>
    <t>Washington, VA</t>
  </si>
  <si>
    <t>Westmoreland, VA</t>
  </si>
  <si>
    <t>Wise, VA</t>
  </si>
  <si>
    <t>Wythe, VA</t>
  </si>
  <si>
    <t>York,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</si>
  <si>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</si>
  <si>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</si>
  <si>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</si>
  <si>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</si>
  <si>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</si>
  <si>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</si>
  <si>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</si>
  <si>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</si>
  <si>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</si>
  <si>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</si>
  <si>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</si>
  <si>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</si>
  <si>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</si>
  <si>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</si>
  <si>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</si>
  <si>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</si>
  <si>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</si>
  <si>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</si>
  <si>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</si>
  <si>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</si>
  <si>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</si>
  <si>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</si>
  <si>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</si>
  <si>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</si>
  <si>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</si>
  <si>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</si>
  <si>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</si>
  <si>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</si>
  <si>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</si>
  <si>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</si>
  <si>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</si>
  <si>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</si>
  <si>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</si>
  <si>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</si>
  <si>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</si>
  <si>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</si>
  <si>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</si>
  <si>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Blacksburg-Christiansburg-Radford MSA</t>
  </si>
  <si>
    <t>Charlottesville MSA</t>
  </si>
  <si>
    <t>Harrisonburg MSA</t>
  </si>
  <si>
    <t>Bristol MSA</t>
  </si>
  <si>
    <t>Lynchburg MSA</t>
  </si>
  <si>
    <t>Richmond MSA</t>
  </si>
  <si>
    <t>Roanoke MSA</t>
  </si>
  <si>
    <t>Va Beach-Norfolk-Newport News MSA</t>
  </si>
  <si>
    <t>Northern VA MSA</t>
  </si>
  <si>
    <t>Winchester MSA</t>
  </si>
  <si>
    <t>85% Wage:</t>
  </si>
  <si>
    <t>Unemployment Rate:</t>
  </si>
  <si>
    <t>Wage Based on VEC 4-quarter average through:</t>
  </si>
  <si>
    <t>MBFJTC Distressed Localities have an unemployment rate of 0.5 percentage points higher than the statewide average.</t>
  </si>
  <si>
    <t>MBFJTC Distressed Community:</t>
  </si>
  <si>
    <t>Danville City, VA</t>
  </si>
  <si>
    <t>STATEWIDE</t>
  </si>
  <si>
    <t>Poverty Rate:</t>
  </si>
  <si>
    <t>PREVAILING WAGE, UNEMPLOYMENT AND POVERTY RATE BY LOCALITY</t>
  </si>
  <si>
    <t>85% of 
Average 
Annual Wage</t>
  </si>
  <si>
    <t>MBFJTC
Distressed Community</t>
  </si>
  <si>
    <t>Once new data are entered be sure to update:</t>
  </si>
  <si>
    <t>1) Project ROI</t>
  </si>
  <si>
    <t>Run STATA program:</t>
  </si>
  <si>
    <t>3) Local ROI</t>
  </si>
  <si>
    <t>FIPS</t>
  </si>
  <si>
    <t>Virginia</t>
  </si>
  <si>
    <t>Name</t>
  </si>
  <si>
    <t>Poverty Estimate, All Ages</t>
  </si>
  <si>
    <t>Poverty Percent, All Ages</t>
  </si>
  <si>
    <t>Median Household Income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</si>
  <si>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</si>
  <si>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</si>
  <si>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</si>
  <si>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</si>
  <si>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</si>
  <si>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</si>
  <si>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</si>
  <si>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</si>
  <si>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</si>
  <si>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</si>
  <si>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</si>
  <si>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</si>
  <si>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</si>
  <si>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</si>
  <si>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</si>
  <si>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</si>
  <si>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</si>
  <si>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</si>
  <si>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</si>
  <si>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</si>
  <si>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</si>
  <si>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</si>
  <si>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</si>
  <si>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</si>
  <si>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</si>
  <si>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</si>
  <si>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</si>
  <si>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</si>
  <si>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</si>
  <si>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</si>
  <si>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</si>
  <si>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</si>
  <si>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</si>
  <si>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</si>
  <si>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</si>
  <si>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</si>
  <si>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</si>
  <si>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</si>
  <si>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</si>
  <si>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</si>
  <si>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</si>
  <si>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</si>
  <si>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</si>
  <si>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</si>
  <si>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</si>
  <si>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</si>
  <si>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</si>
  <si>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</si>
  <si>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</si>
  <si>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</si>
  <si>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</si>
  <si>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</si>
  <si>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</si>
  <si>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</si>
  <si>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</si>
  <si>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</si>
  <si>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</si>
  <si>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</si>
  <si>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</si>
  <si>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</si>
  <si>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</si>
  <si>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</si>
  <si>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</si>
  <si>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</si>
  <si>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</si>
  <si>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</si>
  <si>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</si>
  <si>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</si>
  <si>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</si>
  <si>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</si>
  <si>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</si>
  <si>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</si>
  <si>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</si>
  <si>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</si>
  <si>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</si>
  <si>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</si>
  <si>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</si>
  <si>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</si>
  <si>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</si>
  <si>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</si>
  <si>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</si>
  <si>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</si>
  <si>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</si>
  <si>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</si>
  <si>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</si>
  <si>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</si>
  <si>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</si>
  <si>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</si>
  <si>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</si>
  <si>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</si>
  <si>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</si>
  <si>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</si>
  <si>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</si>
  <si>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</si>
  <si>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</si>
  <si>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</si>
  <si>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</si>
  <si>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</si>
  <si>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</si>
  <si>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</si>
  <si>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</si>
  <si>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</si>
  <si>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</si>
  <si>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</si>
  <si>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</si>
  <si>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</si>
  <si>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</si>
  <si>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</si>
  <si>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</si>
  <si>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</si>
  <si>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</si>
  <si>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</si>
  <si>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</si>
  <si>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</si>
  <si>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</si>
  <si>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</si>
  <si>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</si>
  <si>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</si>
  <si>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</si>
  <si>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</si>
  <si>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</si>
  <si>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</si>
  <si>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</si>
  <si>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</si>
  <si>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</si>
  <si>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</si>
  <si>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</si>
  <si>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</si>
  <si>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</si>
  <si>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</si>
  <si>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</si>
  <si>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</si>
  <si>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</si>
  <si>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cntycode</t>
  </si>
  <si>
    <t>cntyname</t>
  </si>
  <si>
    <t>avgwage</t>
  </si>
  <si>
    <t>Statewide</t>
  </si>
  <si>
    <t>Staunton-Waynesboro MSA</t>
  </si>
  <si>
    <t xml:space="preserve">COF Unemp-Distressed Community </t>
  </si>
  <si>
    <t>COF Poverty-Distressed Community</t>
  </si>
  <si>
    <t>COF Unemp and Poverty-Distressed Community</t>
  </si>
  <si>
    <t>COF Unemployment-Distressed Community:</t>
  </si>
  <si>
    <t>COF Poverty-Distressed Community: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</si>
  <si>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</si>
  <si>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</si>
  <si>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</si>
  <si>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t>FIPS Code</t>
  </si>
  <si>
    <t>Locality Name</t>
  </si>
  <si>
    <t>Year</t>
  </si>
  <si>
    <t>Month</t>
  </si>
  <si>
    <t>Season</t>
  </si>
  <si>
    <t>Unemployment Rate</t>
  </si>
  <si>
    <t>Accomack</t>
  </si>
  <si>
    <t>U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</si>
  <si>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</si>
  <si>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</si>
  <si>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</si>
  <si>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</si>
  <si>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</si>
  <si>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</si>
  <si>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</si>
  <si>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</si>
  <si>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</si>
  <si>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</si>
  <si>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</si>
  <si>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</si>
  <si>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</si>
  <si>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</si>
  <si>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</si>
  <si>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</si>
  <si>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</si>
  <si>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</si>
  <si>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</si>
  <si>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</si>
  <si>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</si>
  <si>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</si>
  <si>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</si>
  <si>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</si>
  <si>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</si>
  <si>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</si>
  <si>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</si>
  <si>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</si>
  <si>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</si>
  <si>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</si>
  <si>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</si>
  <si>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</si>
  <si>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</si>
  <si>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</si>
  <si>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</si>
  <si>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</si>
  <si>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</si>
  <si>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</si>
  <si>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</si>
  <si>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</si>
  <si>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</si>
  <si>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</si>
  <si>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</si>
  <si>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</si>
  <si>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</si>
  <si>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</si>
  <si>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</si>
  <si>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</si>
  <si>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</si>
  <si>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</si>
  <si>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</si>
  <si>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</si>
  <si>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</si>
  <si>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</si>
  <si>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</si>
  <si>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</si>
  <si>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</si>
  <si>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</si>
  <si>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</si>
  <si>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</si>
  <si>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</si>
  <si>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</si>
  <si>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</si>
  <si>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</si>
  <si>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</si>
  <si>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</si>
  <si>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</si>
  <si>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</si>
  <si>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</si>
  <si>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</si>
  <si>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</si>
  <si>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</si>
  <si>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</si>
  <si>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</si>
  <si>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</si>
  <si>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</si>
  <si>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</si>
  <si>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</si>
  <si>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</si>
  <si>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</si>
  <si>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</si>
  <si>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</si>
  <si>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</si>
  <si>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</si>
  <si>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</si>
  <si>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</si>
  <si>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</si>
  <si>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</si>
  <si>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</si>
  <si>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</si>
  <si>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</si>
  <si>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</si>
  <si>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</si>
  <si>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</si>
  <si>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</si>
  <si>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</si>
  <si>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</si>
  <si>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</si>
  <si>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</si>
  <si>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</si>
  <si>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</si>
  <si>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</si>
  <si>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Emporia</t>
  </si>
  <si>
    <t>Fairfax City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</si>
  <si>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</si>
  <si>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</si>
  <si>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</si>
  <si>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</si>
  <si>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</si>
  <si>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</si>
  <si>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</si>
  <si>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</si>
  <si>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</si>
  <si>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</si>
  <si>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</si>
  <si>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</si>
  <si>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</si>
  <si>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</si>
  <si>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</si>
  <si>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</si>
  <si>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</si>
  <si>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</si>
  <si>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</si>
  <si>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</si>
  <si>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</si>
  <si>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</si>
  <si>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</si>
  <si>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</si>
  <si>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</si>
  <si>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</si>
  <si>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Williamsburg</t>
  </si>
  <si>
    <t>Winchester</t>
  </si>
  <si>
    <t>Big Stone Gap</t>
  </si>
  <si>
    <t>Blacksburg</t>
  </si>
  <si>
    <t>Bluefield</t>
  </si>
  <si>
    <t>Staunton-Waynesboro</t>
  </si>
  <si>
    <t>Hampton Roads</t>
  </si>
  <si>
    <t>Northern Virginia</t>
  </si>
  <si>
    <t>MBFJTC?</t>
  </si>
  <si>
    <t>Check</t>
  </si>
  <si>
    <t>K:\Research\Economic_Data\QCEW\Regional\Pgms\locality_wages.do</t>
  </si>
  <si>
    <t>File:</t>
  </si>
  <si>
    <t>Annual unemployment data (April)</t>
  </si>
  <si>
    <t>Use ResearchStats to produce data for localites, MSAs, and Virginia</t>
  </si>
  <si>
    <t>Paste Results into Poverty tab</t>
  </si>
  <si>
    <t>Paste results into the Wages tab</t>
  </si>
  <si>
    <t>Paste results into Unemployment tab</t>
  </si>
  <si>
    <t>2) VEDP ROI</t>
  </si>
  <si>
    <t>Use the MBFJTC tab to compare this file's results to Michelle's results</t>
  </si>
  <si>
    <t>Annual poverty data (December/January)</t>
  </si>
  <si>
    <t>Quarterly wage data (after new QCEW data are processed)</t>
  </si>
  <si>
    <t>K:\Research\Economic_Research_Group\Local_Prevailing_Wage\Data\localityWage.txt</t>
  </si>
  <si>
    <t>(RESULTS)</t>
  </si>
  <si>
    <t>TOTAL</t>
  </si>
  <si>
    <t>Prev year check</t>
  </si>
  <si>
    <t>updated 5/8/18</t>
  </si>
  <si>
    <t>Michelles list</t>
  </si>
  <si>
    <t>Yes</t>
  </si>
  <si>
    <t>No</t>
  </si>
  <si>
    <t>YES</t>
  </si>
  <si>
    <t>NO</t>
  </si>
  <si>
    <r>
      <t xml:space="preserve">COF Unemployment </t>
    </r>
    <r>
      <rPr>
        <b/>
        <u/>
        <sz val="12"/>
        <color theme="5"/>
        <rFont val="Arial"/>
        <family val="2"/>
      </rPr>
      <t>and</t>
    </r>
    <r>
      <rPr>
        <b/>
        <sz val="12"/>
        <color theme="5"/>
        <rFont val="Arial"/>
        <family val="2"/>
      </rPr>
      <t xml:space="preserve"> Poverty-Distressed Community:</t>
    </r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</si>
  <si>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>:</t>
    </r>
  </si>
  <si>
    <t xml:space="preserve">4) Send to Project Research team </t>
  </si>
  <si>
    <t>5) Send to Kevin Miller &amp; Blair Gutermuth to post on website</t>
  </si>
  <si>
    <t>Poverty Rate: 2017 rate released 12/2018 (SAIPE, Census Bureau)</t>
  </si>
  <si>
    <t xml:space="preserve">Obtain data from Census Bureau </t>
  </si>
  <si>
    <t>United States</t>
  </si>
  <si>
    <t>Year (data)</t>
  </si>
  <si>
    <t>2017
Poverty 
Rate</t>
  </si>
  <si>
    <t>4th Quarter, 2018</t>
  </si>
  <si>
    <t>Add to the historical table</t>
  </si>
  <si>
    <t>2018Q4</t>
  </si>
  <si>
    <t>updated 4.23.19</t>
  </si>
  <si>
    <t>Unemployment: 2018 annual rate (LAUS, Bureau of Labor Statistics)</t>
  </si>
  <si>
    <t>2018 Unemploy-ment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</si>
</sst>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#,##0.0_);\(#,##0.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b/>
      <u/>
      <sz val="12"/>
      <color theme="5"/>
      <name val="Arial"/>
      <family val="2"/>
    </font>
    <font>
      <u/>
      <sz val="12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9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9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7" fillId="9" borderId="9" applyNumberFormat="0" applyAlignment="0" applyProtection="0"/>
    <xf numFmtId="0" fontId="18" fillId="9" borderId="8" applyNumberFormat="0" applyAlignment="0" applyProtection="0"/>
    <xf numFmtId="0" fontId="19" fillId="0" borderId="10" applyNumberFormat="0" applyFill="0" applyAlignment="0" applyProtection="0"/>
    <xf numFmtId="0" fontId="20" fillId="1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35" borderId="0" applyNumberFormat="0" applyBorder="0" applyAlignment="0" applyProtection="0"/>
    <xf numFmtId="0" fontId="4" fillId="0" borderId="0"/>
    <xf numFmtId="0" fontId="4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0" borderId="0"/>
    <xf numFmtId="0" fontId="26" fillId="0" borderId="0"/>
    <xf numFmtId="0" fontId="39" fillId="0" borderId="0"/>
  </cellStyleXfs>
  <cellXfs count="91">
    <xf numFmtId="0" fontId="0" fillId="0" borderId="0" xfId="0"/>
    <xf numFmtId="0" fontId="5" fillId="0" borderId="0" xfId="0" applyFont="1"/>
    <xf numFmtId="0" fontId="0" fillId="0" borderId="0" xfId="0" applyNumberFormat="1"/>
    <xf numFmtId="166" fontId="0" fillId="0" borderId="0" xfId="1" applyNumberFormat="1" applyFont="1"/>
    <xf numFmtId="3" fontId="0" fillId="0" borderId="0" xfId="0" applyNumberFormat="1"/>
    <xf numFmtId="167" fontId="0" fillId="0" borderId="0" xfId="0" applyNumberFormat="1"/>
    <xf numFmtId="0" fontId="25" fillId="0" borderId="19" xfId="88" applyNumberFormat="1" applyFont="1" applyFill="1" applyBorder="1" applyAlignment="1"/>
    <xf numFmtId="0" fontId="23" fillId="37" borderId="20" xfId="0" applyFont="1" applyFill="1" applyBorder="1"/>
    <xf numFmtId="0" fontId="27" fillId="0" borderId="0" xfId="0" applyFont="1"/>
    <xf numFmtId="0" fontId="25" fillId="36" borderId="18" xfId="89" applyFont="1" applyFill="1" applyBorder="1" applyAlignment="1">
      <alignment horizontal="center"/>
    </xf>
    <xf numFmtId="0" fontId="25" fillId="0" borderId="19" xfId="89" applyFont="1" applyFill="1" applyBorder="1" applyAlignment="1">
      <alignment wrapText="1"/>
    </xf>
    <xf numFmtId="0" fontId="25" fillId="0" borderId="19" xfId="89" applyFont="1" applyFill="1" applyBorder="1" applyAlignment="1">
      <alignment horizontal="right" wrapText="1"/>
    </xf>
    <xf numFmtId="0" fontId="25" fillId="0" borderId="19" xfId="89" applyNumberFormat="1" applyFont="1" applyFill="1" applyBorder="1" applyAlignment="1">
      <alignment wrapText="1"/>
    </xf>
    <xf numFmtId="0" fontId="25" fillId="0" borderId="21" xfId="89" applyFont="1" applyFill="1" applyBorder="1" applyAlignment="1">
      <alignment wrapText="1"/>
    </xf>
    <xf numFmtId="0" fontId="25" fillId="0" borderId="21" xfId="89" applyFont="1" applyFill="1" applyBorder="1" applyAlignment="1">
      <alignment horizontal="right" wrapText="1"/>
    </xf>
    <xf numFmtId="0" fontId="25" fillId="0" borderId="0" xfId="89" applyFont="1" applyFill="1" applyBorder="1" applyAlignment="1">
      <alignment horizontal="center"/>
    </xf>
    <xf numFmtId="0" fontId="25" fillId="0" borderId="22" xfId="89" applyNumberFormat="1" applyFont="1" applyFill="1" applyBorder="1" applyAlignment="1">
      <alignment wrapText="1"/>
    </xf>
    <xf numFmtId="0" fontId="28" fillId="0" borderId="21" xfId="89" applyFont="1" applyFill="1" applyBorder="1" applyAlignment="1">
      <alignment wrapText="1"/>
    </xf>
    <xf numFmtId="0" fontId="28" fillId="0" borderId="19" xfId="89" applyFont="1" applyFill="1" applyBorder="1" applyAlignment="1">
      <alignment wrapText="1"/>
    </xf>
    <xf numFmtId="167" fontId="8" fillId="38" borderId="14" xfId="0" applyNumberFormat="1" applyFont="1" applyFill="1" applyBorder="1" applyAlignment="1">
      <alignment horizontal="center"/>
    </xf>
    <xf numFmtId="0" fontId="23" fillId="0" borderId="2" xfId="0" applyFont="1" applyFill="1" applyBorder="1"/>
    <xf numFmtId="167" fontId="8" fillId="0" borderId="14" xfId="0" applyNumberFormat="1" applyFont="1" applyFill="1" applyBorder="1" applyAlignment="1">
      <alignment horizontal="center"/>
    </xf>
    <xf numFmtId="0" fontId="0" fillId="0" borderId="0" xfId="0" applyFill="1"/>
    <xf numFmtId="0" fontId="0" fillId="38" borderId="0" xfId="0" applyFill="1"/>
    <xf numFmtId="0" fontId="25" fillId="36" borderId="23" xfId="89" applyFont="1" applyFill="1" applyBorder="1" applyAlignment="1">
      <alignment horizontal="center"/>
    </xf>
    <xf numFmtId="0" fontId="29" fillId="0" borderId="0" xfId="0" applyFont="1"/>
    <xf numFmtId="0" fontId="31" fillId="0" borderId="0" xfId="0" applyFont="1"/>
    <xf numFmtId="0" fontId="31" fillId="0" borderId="0" xfId="0" applyFont="1" applyAlignment="1">
      <alignment horizontal="centerContinuous"/>
    </xf>
    <xf numFmtId="0" fontId="32" fillId="0" borderId="0" xfId="0" applyFont="1"/>
    <xf numFmtId="0" fontId="33" fillId="0" borderId="0" xfId="0" applyFont="1" applyAlignment="1">
      <alignment horizontal="left"/>
    </xf>
    <xf numFmtId="0" fontId="34" fillId="0" borderId="0" xfId="0" applyFont="1"/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0" fontId="34" fillId="0" borderId="0" xfId="0" applyFont="1" applyAlignment="1">
      <alignment horizontal="left"/>
    </xf>
    <xf numFmtId="5" fontId="35" fillId="0" borderId="1" xfId="0" applyNumberFormat="1" applyFont="1" applyBorder="1" applyAlignment="1">
      <alignment horizontal="right"/>
    </xf>
    <xf numFmtId="5" fontId="35" fillId="0" borderId="1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8" fontId="35" fillId="0" borderId="1" xfId="0" applyNumberFormat="1" applyFont="1" applyBorder="1" applyAlignment="1">
      <alignment horizontal="right"/>
    </xf>
    <xf numFmtId="164" fontId="35" fillId="0" borderId="0" xfId="0" applyNumberFormat="1" applyFont="1" applyAlignment="1">
      <alignment horizontal="right"/>
    </xf>
    <xf numFmtId="0" fontId="35" fillId="0" borderId="1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4" xfId="0" applyFont="1" applyBorder="1"/>
    <xf numFmtId="5" fontId="32" fillId="0" borderId="14" xfId="2" applyNumberFormat="1" applyFont="1" applyBorder="1" applyAlignment="1">
      <alignment horizontal="center"/>
    </xf>
    <xf numFmtId="168" fontId="32" fillId="0" borderId="14" xfId="0" applyNumberFormat="1" applyFont="1" applyBorder="1"/>
    <xf numFmtId="167" fontId="31" fillId="0" borderId="14" xfId="0" applyNumberFormat="1" applyFont="1" applyBorder="1"/>
    <xf numFmtId="167" fontId="31" fillId="0" borderId="14" xfId="0" applyNumberFormat="1" applyFont="1" applyBorder="1" applyAlignment="1">
      <alignment horizontal="center"/>
    </xf>
    <xf numFmtId="5" fontId="31" fillId="0" borderId="14" xfId="2" applyNumberFormat="1" applyFont="1" applyBorder="1" applyAlignment="1">
      <alignment horizontal="center"/>
    </xf>
    <xf numFmtId="0" fontId="31" fillId="0" borderId="2" xfId="0" applyFont="1" applyBorder="1"/>
    <xf numFmtId="167" fontId="31" fillId="0" borderId="2" xfId="0" applyNumberFormat="1" applyFont="1" applyBorder="1"/>
    <xf numFmtId="167" fontId="31" fillId="0" borderId="2" xfId="0" applyNumberFormat="1" applyFont="1" applyBorder="1" applyAlignment="1">
      <alignment horizontal="center"/>
    </xf>
    <xf numFmtId="5" fontId="31" fillId="0" borderId="2" xfId="2" applyNumberFormat="1" applyFont="1" applyBorder="1" applyAlignment="1">
      <alignment horizontal="center"/>
    </xf>
    <xf numFmtId="0" fontId="35" fillId="0" borderId="0" xfId="0" applyFont="1"/>
    <xf numFmtId="167" fontId="31" fillId="0" borderId="2" xfId="0" applyNumberFormat="1" applyFont="1" applyFill="1" applyBorder="1" applyAlignment="1">
      <alignment horizontal="center"/>
    </xf>
    <xf numFmtId="5" fontId="31" fillId="0" borderId="2" xfId="2" applyNumberFormat="1" applyFont="1" applyFill="1" applyBorder="1" applyAlignment="1">
      <alignment horizontal="center"/>
    </xf>
    <xf numFmtId="5" fontId="31" fillId="3" borderId="3" xfId="2" applyNumberFormat="1" applyFont="1" applyFill="1" applyBorder="1" applyAlignment="1">
      <alignment horizontal="center"/>
    </xf>
    <xf numFmtId="168" fontId="31" fillId="3" borderId="2" xfId="0" applyNumberFormat="1" applyFont="1" applyFill="1" applyBorder="1"/>
    <xf numFmtId="0" fontId="31" fillId="3" borderId="2" xfId="0" applyFont="1" applyFill="1" applyBorder="1"/>
    <xf numFmtId="0" fontId="31" fillId="3" borderId="4" xfId="0" applyFont="1" applyFill="1" applyBorder="1"/>
    <xf numFmtId="165" fontId="31" fillId="3" borderId="4" xfId="2" applyNumberFormat="1" applyFont="1" applyFill="1" applyBorder="1"/>
    <xf numFmtId="49" fontId="31" fillId="3" borderId="2" xfId="0" applyNumberFormat="1" applyFont="1" applyFill="1" applyBorder="1"/>
    <xf numFmtId="168" fontId="31" fillId="0" borderId="2" xfId="0" applyNumberFormat="1" applyFont="1" applyBorder="1"/>
    <xf numFmtId="0" fontId="31" fillId="2" borderId="2" xfId="0" applyFont="1" applyFill="1" applyBorder="1"/>
    <xf numFmtId="0" fontId="31" fillId="2" borderId="4" xfId="0" applyFont="1" applyFill="1" applyBorder="1"/>
    <xf numFmtId="165" fontId="31" fillId="2" borderId="4" xfId="2" applyNumberFormat="1" applyFont="1" applyFill="1" applyBorder="1"/>
    <xf numFmtId="49" fontId="31" fillId="2" borderId="2" xfId="0" applyNumberFormat="1" applyFont="1" applyFill="1" applyBorder="1"/>
    <xf numFmtId="5" fontId="31" fillId="4" borderId="3" xfId="2" applyNumberFormat="1" applyFont="1" applyFill="1" applyBorder="1" applyAlignment="1">
      <alignment horizontal="center"/>
    </xf>
    <xf numFmtId="168" fontId="31" fillId="4" borderId="2" xfId="0" applyNumberFormat="1" applyFont="1" applyFill="1" applyBorder="1"/>
    <xf numFmtId="0" fontId="31" fillId="4" borderId="2" xfId="0" applyFont="1" applyFill="1" applyBorder="1"/>
    <xf numFmtId="0" fontId="31" fillId="4" borderId="4" xfId="0" applyFont="1" applyFill="1" applyBorder="1"/>
    <xf numFmtId="165" fontId="31" fillId="4" borderId="4" xfId="2" applyNumberFormat="1" applyFont="1" applyFill="1" applyBorder="1"/>
    <xf numFmtId="49" fontId="31" fillId="4" borderId="2" xfId="0" applyNumberFormat="1" applyFont="1" applyFill="1" applyBorder="1"/>
    <xf numFmtId="5" fontId="35" fillId="0" borderId="3" xfId="2" applyNumberFormat="1" applyFont="1" applyBorder="1" applyAlignment="1">
      <alignment horizontal="center"/>
    </xf>
    <xf numFmtId="168" fontId="35" fillId="0" borderId="2" xfId="0" applyNumberFormat="1" applyFont="1" applyBorder="1"/>
    <xf numFmtId="167" fontId="35" fillId="0" borderId="2" xfId="0" applyNumberFormat="1" applyFont="1" applyBorder="1"/>
    <xf numFmtId="166" fontId="31" fillId="0" borderId="0" xfId="1" applyNumberFormat="1" applyFont="1"/>
    <xf numFmtId="0" fontId="33" fillId="0" borderId="1" xfId="0" applyFont="1" applyBorder="1" applyAlignment="1">
      <alignment horizontal="center"/>
    </xf>
    <xf numFmtId="0" fontId="33" fillId="0" borderId="17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49" fontId="33" fillId="0" borderId="14" xfId="0" applyNumberFormat="1" applyFont="1" applyBorder="1"/>
    <xf numFmtId="49" fontId="33" fillId="0" borderId="2" xfId="0" applyNumberFormat="1" applyFont="1" applyBorder="1"/>
    <xf numFmtId="49" fontId="33" fillId="3" borderId="2" xfId="0" applyNumberFormat="1" applyFont="1" applyFill="1" applyBorder="1"/>
    <xf numFmtId="49" fontId="33" fillId="4" borderId="2" xfId="0" applyNumberFormat="1" applyFont="1" applyFill="1" applyBorder="1"/>
    <xf numFmtId="0" fontId="38" fillId="36" borderId="18" xfId="90" applyFont="1" applyFill="1" applyBorder="1" applyAlignment="1">
      <alignment horizontal="center"/>
    </xf>
    <xf numFmtId="0" fontId="38" fillId="0" borderId="19" xfId="90" applyFont="1" applyFill="1" applyBorder="1" applyAlignment="1">
      <alignment wrapText="1"/>
    </xf>
    <xf numFmtId="0" fontId="38" fillId="0" borderId="19" xfId="90" applyFont="1" applyFill="1" applyBorder="1" applyAlignment="1">
      <alignment horizontal="right" wrapText="1"/>
    </xf>
    <xf numFmtId="0" fontId="38" fillId="0" borderId="19" xfId="90" applyNumberFormat="1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36" borderId="23" xfId="89" applyFont="1" applyFill="1" applyBorder="1" applyAlignment="1">
      <alignment horizontal="center"/>
    </xf>
    <xf numFmtId="0" fontId="28" fillId="36" borderId="0" xfId="89" applyFont="1" applyFill="1" applyBorder="1" applyAlignment="1">
      <alignment horizontal="center"/>
    </xf>
  </cellXfs>
  <cellStyles count="91">
    <cellStyle name="20% - Accent1" xfId="21" builtinId="30" customBuiltin="1"/>
    <cellStyle name="20% - Accent1 2" xfId="48"/>
    <cellStyle name="20% - Accent1 3" xfId="62"/>
    <cellStyle name="20% - Accent1 4" xfId="76"/>
    <cellStyle name="20% - Accent2" xfId="25" builtinId="34" customBuiltin="1"/>
    <cellStyle name="20% - Accent2 2" xfId="50"/>
    <cellStyle name="20% - Accent2 3" xfId="64"/>
    <cellStyle name="20% - Accent2 4" xfId="78"/>
    <cellStyle name="20% - Accent3" xfId="29" builtinId="38" customBuiltin="1"/>
    <cellStyle name="20% - Accent3 2" xfId="52"/>
    <cellStyle name="20% - Accent3 3" xfId="66"/>
    <cellStyle name="20% - Accent3 4" xfId="80"/>
    <cellStyle name="20% - Accent4" xfId="33" builtinId="42" customBuiltin="1"/>
    <cellStyle name="20% - Accent4 2" xfId="54"/>
    <cellStyle name="20% - Accent4 3" xfId="68"/>
    <cellStyle name="20% - Accent4 4" xfId="82"/>
    <cellStyle name="20% - Accent5" xfId="37" builtinId="46" customBuiltin="1"/>
    <cellStyle name="20% - Accent5 2" xfId="56"/>
    <cellStyle name="20% - Accent5 3" xfId="70"/>
    <cellStyle name="20% - Accent5 4" xfId="84"/>
    <cellStyle name="20% - Accent6" xfId="41" builtinId="50" customBuiltin="1"/>
    <cellStyle name="20% - Accent6 2" xfId="58"/>
    <cellStyle name="20% - Accent6 3" xfId="72"/>
    <cellStyle name="20% - Accent6 4" xfId="86"/>
    <cellStyle name="40% - Accent1" xfId="22" builtinId="31" customBuiltin="1"/>
    <cellStyle name="40% - Accent1 2" xfId="49"/>
    <cellStyle name="40% - Accent1 3" xfId="63"/>
    <cellStyle name="40% - Accent1 4" xfId="77"/>
    <cellStyle name="40% - Accent2" xfId="26" builtinId="35" customBuiltin="1"/>
    <cellStyle name="40% - Accent2 2" xfId="51"/>
    <cellStyle name="40% - Accent2 3" xfId="65"/>
    <cellStyle name="40% - Accent2 4" xfId="79"/>
    <cellStyle name="40% - Accent3" xfId="30" builtinId="39" customBuiltin="1"/>
    <cellStyle name="40% - Accent3 2" xfId="53"/>
    <cellStyle name="40% - Accent3 3" xfId="67"/>
    <cellStyle name="40% - Accent3 4" xfId="81"/>
    <cellStyle name="40% - Accent4" xfId="34" builtinId="43" customBuiltin="1"/>
    <cellStyle name="40% - Accent4 2" xfId="55"/>
    <cellStyle name="40% - Accent4 3" xfId="69"/>
    <cellStyle name="40% - Accent4 4" xfId="83"/>
    <cellStyle name="40% - Accent5" xfId="38" builtinId="47" customBuiltin="1"/>
    <cellStyle name="40% - Accent5 2" xfId="57"/>
    <cellStyle name="40% - Accent5 3" xfId="71"/>
    <cellStyle name="40% - Accent5 4" xfId="85"/>
    <cellStyle name="40% - Accent6" xfId="42" builtinId="51" customBuiltin="1"/>
    <cellStyle name="40% - Accent6 2" xfId="59"/>
    <cellStyle name="40% - Accent6 3" xfId="73"/>
    <cellStyle name="40% - Accent6 4" xfId="8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3" xfId="3"/>
    <cellStyle name="Normal 4" xfId="46"/>
    <cellStyle name="Normal 5" xfId="60"/>
    <cellStyle name="Normal 6" xfId="74"/>
    <cellStyle name="Normal_ResearchStats" xfId="88"/>
    <cellStyle name="Normal_Unemployment" xfId="89"/>
    <cellStyle name="Normal_Unemployment_1" xfId="90"/>
    <cellStyle name="Note 2" xfId="45"/>
    <cellStyle name="Note 3" xfId="47"/>
    <cellStyle name="Note 4" xfId="61"/>
    <cellStyle name="Note 5" xfId="75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DP Brand Colors 1">
      <a:dk1>
        <a:srgbClr val="000000"/>
      </a:dk1>
      <a:lt1>
        <a:srgbClr val="FFFFFF"/>
      </a:lt1>
      <a:dk2>
        <a:srgbClr val="003865"/>
      </a:dk2>
      <a:lt2>
        <a:srgbClr val="FEFFFF"/>
      </a:lt2>
      <a:accent1>
        <a:srgbClr val="003865"/>
      </a:accent1>
      <a:accent2>
        <a:srgbClr val="327DBA"/>
      </a:accent2>
      <a:accent3>
        <a:srgbClr val="F2A900"/>
      </a:accent3>
      <a:accent4>
        <a:srgbClr val="2CAEBA"/>
      </a:accent4>
      <a:accent5>
        <a:srgbClr val="582C7F"/>
      </a:accent5>
      <a:accent6>
        <a:srgbClr val="707371"/>
      </a:accent6>
      <a:hlink>
        <a:srgbClr val="003865"/>
      </a:hlink>
      <a:folHlink>
        <a:srgbClr val="00386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1"/>
  <sheetViews>
    <sheetView tabSelected="1" topLeftCell="B1" workbookViewId="0">
      <selection activeCell="F14" sqref="F14"/>
    </sheetView>
  </sheetViews>
  <sheetFormatPr defaultRowHeight="15" x14ac:dyDescent="0.2"/>
  <cols>
    <col min="1" max="1" width="6" style="26" hidden="1" customWidth="1"/>
    <col min="2" max="2" width="36.28515625" style="26" customWidth="1"/>
    <col min="3" max="3" width="16.5703125" style="26" customWidth="1"/>
    <col min="4" max="4" width="16.140625" style="26" customWidth="1"/>
    <col min="5" max="5" width="15.42578125" style="26" customWidth="1"/>
    <col min="6" max="6" width="17.7109375" style="26" customWidth="1"/>
    <col min="7" max="7" width="17" style="26" customWidth="1"/>
    <col min="8" max="9" width="17.140625" style="26" customWidth="1"/>
    <col min="10" max="10" width="16.7109375" style="28" customWidth="1"/>
    <col min="11" max="16384" width="9.140625" style="26"/>
  </cols>
  <sheetData>
    <row r="1" spans="2:10" ht="15.75" x14ac:dyDescent="0.25">
      <c r="B1" s="88" t="s">
        <v>154</v>
      </c>
      <c r="C1" s="88"/>
      <c r="D1" s="88"/>
      <c r="E1" s="88"/>
      <c r="F1" s="88"/>
      <c r="G1" s="88"/>
      <c r="H1" s="88"/>
      <c r="I1" s="88"/>
      <c r="J1" s="88"/>
    </row>
    <row r="2" spans="2:10" x14ac:dyDescent="0.2">
      <c r="B2" s="87" t="s">
        <v>148</v>
      </c>
      <c r="C2" s="87"/>
      <c r="D2" s="87"/>
      <c r="E2" s="87"/>
      <c r="F2" s="87"/>
      <c r="G2" s="87"/>
      <c r="H2" s="87"/>
      <c r="I2" s="87"/>
      <c r="J2" s="87"/>
    </row>
    <row r="3" spans="2:10" x14ac:dyDescent="0.2">
      <c r="B3" s="87" t="s">
        <v>491</v>
      </c>
      <c r="C3" s="87"/>
      <c r="D3" s="87"/>
      <c r="E3" s="87"/>
      <c r="F3" s="87"/>
      <c r="G3" s="87"/>
      <c r="H3" s="87"/>
      <c r="I3" s="87"/>
      <c r="J3" s="87"/>
    </row>
    <row r="4" spans="2:10" x14ac:dyDescent="0.2">
      <c r="B4" s="87" t="s">
        <v>495</v>
      </c>
      <c r="C4" s="87"/>
      <c r="D4" s="87"/>
      <c r="E4" s="87"/>
      <c r="F4" s="87"/>
      <c r="G4" s="87"/>
      <c r="H4" s="87"/>
      <c r="I4" s="87"/>
      <c r="J4" s="87"/>
    </row>
    <row r="5" spans="2:10" x14ac:dyDescent="0.2">
      <c r="B5" s="87" t="s">
        <v>486</v>
      </c>
      <c r="C5" s="87"/>
      <c r="D5" s="87"/>
      <c r="E5" s="87"/>
      <c r="F5" s="87"/>
      <c r="G5" s="87"/>
      <c r="H5" s="87"/>
      <c r="I5" s="87"/>
      <c r="J5" s="87"/>
    </row>
    <row r="6" spans="2:10" x14ac:dyDescent="0.2">
      <c r="B6" s="27"/>
      <c r="C6" s="27"/>
      <c r="D6" s="27"/>
      <c r="E6" s="27"/>
      <c r="F6" s="27"/>
      <c r="G6" s="27"/>
      <c r="H6" s="27"/>
      <c r="I6" s="27"/>
    </row>
    <row r="8" spans="2:10" ht="16.5" thickBot="1" x14ac:dyDescent="0.3">
      <c r="B8" s="29" t="s">
        <v>0</v>
      </c>
      <c r="D8" s="30" t="s">
        <v>308</v>
      </c>
      <c r="G8" s="30" t="s">
        <v>309</v>
      </c>
    </row>
    <row r="9" spans="2:10" ht="16.5" thickBot="1" x14ac:dyDescent="0.3">
      <c r="B9" s="31"/>
      <c r="D9" s="32" t="e">
        <f>VLOOKUP(B9,$B$18:$H$162,5,FALSE)</f>
        <v>#N/A</v>
      </c>
      <c r="G9" s="33" t="e">
        <f>VLOOKUP(B9,$B$18:$I$150,6,FALSE)</f>
        <v>#N/A</v>
      </c>
    </row>
    <row r="10" spans="2:10" ht="16.5" thickBot="1" x14ac:dyDescent="0.3">
      <c r="B10" s="34" t="s">
        <v>2</v>
      </c>
      <c r="D10" s="30" t="s">
        <v>146</v>
      </c>
      <c r="G10" s="30" t="s">
        <v>482</v>
      </c>
    </row>
    <row r="11" spans="2:10" ht="16.5" thickBot="1" x14ac:dyDescent="0.3">
      <c r="B11" s="35" t="e">
        <f>VLOOKUP(B9,B17:C164,2,FALSE)</f>
        <v>#N/A</v>
      </c>
      <c r="D11" s="36" t="e">
        <f>VLOOKUP(B9,$B$18:$J$162,7,FALSE)</f>
        <v>#N/A</v>
      </c>
      <c r="G11" s="33" t="e">
        <f>VLOOKUP(B9,$B$18:$J$150,8,FALSE)</f>
        <v>#N/A</v>
      </c>
    </row>
    <row r="12" spans="2:10" ht="16.5" thickBot="1" x14ac:dyDescent="0.3">
      <c r="B12" s="34" t="s">
        <v>147</v>
      </c>
      <c r="D12" s="30" t="s">
        <v>150</v>
      </c>
      <c r="F12" s="37"/>
      <c r="G12" s="37"/>
      <c r="H12" s="37"/>
    </row>
    <row r="13" spans="2:10" ht="16.5" thickBot="1" x14ac:dyDescent="0.3">
      <c r="B13" s="38" t="e">
        <f>VLOOKUP(B9,B18:H150,3,FALSE)</f>
        <v>#N/A</v>
      </c>
      <c r="D13" s="32" t="e">
        <f>VLOOKUP(B9,$B$18:$J$150,9,FALSE)</f>
        <v>#N/A</v>
      </c>
      <c r="F13" s="37"/>
      <c r="G13" s="37"/>
      <c r="H13" s="37"/>
    </row>
    <row r="14" spans="2:10" ht="16.5" thickBot="1" x14ac:dyDescent="0.3">
      <c r="B14" s="34" t="s">
        <v>153</v>
      </c>
      <c r="D14" s="37"/>
      <c r="F14" s="37"/>
      <c r="G14" s="37"/>
      <c r="H14" s="37"/>
    </row>
    <row r="15" spans="2:10" ht="16.5" thickBot="1" x14ac:dyDescent="0.3">
      <c r="B15" s="38" t="e">
        <f>VLOOKUP(B9,B18:J150,4,FALSE)</f>
        <v>#N/A</v>
      </c>
      <c r="D15" s="37"/>
      <c r="F15" s="37"/>
      <c r="G15" s="37"/>
      <c r="H15" s="37"/>
    </row>
    <row r="16" spans="2:10" ht="16.5" thickBot="1" x14ac:dyDescent="0.3">
      <c r="B16" s="39"/>
    </row>
    <row r="17" spans="1:13" s="41" customFormat="1" ht="63.75" thickBot="1" x14ac:dyDescent="0.3">
      <c r="A17" s="40" t="s">
        <v>161</v>
      </c>
      <c r="B17" s="76" t="s">
        <v>1</v>
      </c>
      <c r="C17" s="77" t="s">
        <v>3</v>
      </c>
      <c r="D17" s="78" t="s">
        <v>496</v>
      </c>
      <c r="E17" s="78" t="s">
        <v>490</v>
      </c>
      <c r="F17" s="78" t="s">
        <v>305</v>
      </c>
      <c r="G17" s="78" t="s">
        <v>306</v>
      </c>
      <c r="H17" s="78" t="s">
        <v>155</v>
      </c>
      <c r="I17" s="78" t="s">
        <v>307</v>
      </c>
      <c r="J17" s="78" t="s">
        <v>156</v>
      </c>
    </row>
    <row r="18" spans="1:13" ht="15.75" x14ac:dyDescent="0.25">
      <c r="A18" s="42">
        <v>51001</v>
      </c>
      <c r="B18" s="79" t="s">
        <v>4</v>
      </c>
      <c r="C18" s="43">
        <f>VLOOKUP(A18,Wages!$A:$C,3,FALSE)</f>
        <v>39162.660000000003</v>
      </c>
      <c r="D18" s="44">
        <f>VLOOKUP(A18,Unemployment!$A:$F,6,FALSE)</f>
        <v>3.8</v>
      </c>
      <c r="E18" s="45">
        <f>VLOOKUP(A18,Poverty!$A:$E,4,FALSE)</f>
        <v>17.8</v>
      </c>
      <c r="F18" s="46" t="str">
        <f t="shared" ref="F18:F49" si="0">IF(D18&gt;$D$164,"Yes","No")</f>
        <v>Yes</v>
      </c>
      <c r="G18" s="46" t="str">
        <f t="shared" ref="G18:G49" si="1">IF(E18&gt;$E$164,"Yes","No")</f>
        <v>Yes</v>
      </c>
      <c r="H18" s="47">
        <f t="shared" ref="H18:H28" si="2">IF(OR(D18&gt;$D$164,E18&gt;$E$164),C18*0.85,"n/a")</f>
        <v>33288.260999999999</v>
      </c>
      <c r="I18" s="46" t="str">
        <f t="shared" ref="I18:I49" si="3">IF(AND(D18&gt;$D$164,E18&gt;$E$164),"Yes","No")</f>
        <v>Yes</v>
      </c>
      <c r="J18" s="46" t="str">
        <f>IF(D18&gt;=($D$164+0.5),"Yes","No")</f>
        <v>Yes</v>
      </c>
    </row>
    <row r="19" spans="1:13" ht="15.75" x14ac:dyDescent="0.25">
      <c r="A19" s="48">
        <v>51003</v>
      </c>
      <c r="B19" s="80" t="s">
        <v>5</v>
      </c>
      <c r="C19" s="43">
        <f>VLOOKUP(A19,Wages!$A:$C,3,FALSE)</f>
        <v>54516.480000000003</v>
      </c>
      <c r="D19" s="44">
        <f>VLOOKUP(A19,Unemployment!$A:$F,6,FALSE)</f>
        <v>2.7</v>
      </c>
      <c r="E19" s="49">
        <f>VLOOKUP(A19,Poverty!$A:$E,4,FALSE)</f>
        <v>7.9</v>
      </c>
      <c r="F19" s="50" t="str">
        <f t="shared" si="0"/>
        <v>No</v>
      </c>
      <c r="G19" s="50" t="str">
        <f t="shared" si="1"/>
        <v>No</v>
      </c>
      <c r="H19" s="51" t="str">
        <f t="shared" si="2"/>
        <v>n/a</v>
      </c>
      <c r="I19" s="50" t="str">
        <f t="shared" si="3"/>
        <v>No</v>
      </c>
      <c r="J19" s="50" t="str">
        <f>IF(D19&gt;=($D$164+0.5),"Yes","No")</f>
        <v>No</v>
      </c>
    </row>
    <row r="20" spans="1:13" ht="15.75" x14ac:dyDescent="0.25">
      <c r="A20" s="48">
        <v>51510</v>
      </c>
      <c r="B20" s="80" t="s">
        <v>99</v>
      </c>
      <c r="C20" s="43">
        <f>VLOOKUP(A20,Wages!$A:$C,3,FALSE)</f>
        <v>78163.009999999995</v>
      </c>
      <c r="D20" s="44">
        <f>VLOOKUP(A20,Unemployment!$A:$F,6,FALSE)</f>
        <v>2.2000000000000002</v>
      </c>
      <c r="E20" s="49">
        <f>VLOOKUP(A20,Poverty!$A:$E,4,FALSE)</f>
        <v>10.1</v>
      </c>
      <c r="F20" s="50" t="str">
        <f t="shared" si="0"/>
        <v>No</v>
      </c>
      <c r="G20" s="50" t="str">
        <f t="shared" si="1"/>
        <v>No</v>
      </c>
      <c r="H20" s="51" t="str">
        <f t="shared" si="2"/>
        <v>n/a</v>
      </c>
      <c r="I20" s="50" t="str">
        <f t="shared" si="3"/>
        <v>No</v>
      </c>
      <c r="J20" s="50" t="str">
        <f>IF(D20&gt;=($D$164+0.5),"Yes","No")</f>
        <v>No</v>
      </c>
    </row>
    <row r="21" spans="1:13" ht="15.75" x14ac:dyDescent="0.25">
      <c r="A21" s="48">
        <v>51005</v>
      </c>
      <c r="B21" s="80" t="s">
        <v>6</v>
      </c>
      <c r="C21" s="43">
        <f>VLOOKUP(A21,Wages!$A:$C,3,FALSE)</f>
        <v>34284.18</v>
      </c>
      <c r="D21" s="44">
        <f>VLOOKUP(A21,Unemployment!$A:$F,6,FALSE)</f>
        <v>3.8</v>
      </c>
      <c r="E21" s="49">
        <f>VLOOKUP(A21,Poverty!$A:$E,4,FALSE)</f>
        <v>14.5</v>
      </c>
      <c r="F21" s="50" t="str">
        <f t="shared" si="0"/>
        <v>Yes</v>
      </c>
      <c r="G21" s="50" t="str">
        <f t="shared" si="1"/>
        <v>Yes</v>
      </c>
      <c r="H21" s="51">
        <f t="shared" si="2"/>
        <v>29141.553</v>
      </c>
      <c r="I21" s="50" t="str">
        <f t="shared" si="3"/>
        <v>Yes</v>
      </c>
      <c r="J21" s="50" t="str">
        <f t="shared" ref="J21:J84" si="4">IF(D21&gt;=($D$164+0.5),"Yes","No")</f>
        <v>Yes</v>
      </c>
    </row>
    <row r="22" spans="1:13" ht="15.75" x14ac:dyDescent="0.25">
      <c r="A22" s="48">
        <v>51007</v>
      </c>
      <c r="B22" s="80" t="s">
        <v>7</v>
      </c>
      <c r="C22" s="43">
        <f>VLOOKUP(A22,Wages!$A:$C,3,FALSE)</f>
        <v>35548.300000000003</v>
      </c>
      <c r="D22" s="44">
        <f>VLOOKUP(A22,Unemployment!$A:$F,6,FALSE)</f>
        <v>3.2</v>
      </c>
      <c r="E22" s="49">
        <f>VLOOKUP(A22,Poverty!$A:$E,4,FALSE)</f>
        <v>11.4</v>
      </c>
      <c r="F22" s="50" t="str">
        <f t="shared" si="0"/>
        <v>Yes</v>
      </c>
      <c r="G22" s="50" t="str">
        <f t="shared" si="1"/>
        <v>Yes</v>
      </c>
      <c r="H22" s="51">
        <f t="shared" si="2"/>
        <v>30216.055</v>
      </c>
      <c r="I22" s="50" t="str">
        <f t="shared" si="3"/>
        <v>Yes</v>
      </c>
      <c r="J22" s="50" t="str">
        <f t="shared" si="4"/>
        <v>No</v>
      </c>
    </row>
    <row r="23" spans="1:13" ht="15.75" x14ac:dyDescent="0.25">
      <c r="A23" s="48">
        <v>51009</v>
      </c>
      <c r="B23" s="80" t="s">
        <v>8</v>
      </c>
      <c r="C23" s="43">
        <f>VLOOKUP(A23,Wages!$A:$C,3,FALSE)</f>
        <v>37909.32</v>
      </c>
      <c r="D23" s="44">
        <f>VLOOKUP(A23,Unemployment!$A:$F,6,FALSE)</f>
        <v>3.3</v>
      </c>
      <c r="E23" s="49">
        <f>VLOOKUP(A23,Poverty!$A:$E,4,FALSE)</f>
        <v>12.7</v>
      </c>
      <c r="F23" s="50" t="str">
        <f t="shared" si="0"/>
        <v>Yes</v>
      </c>
      <c r="G23" s="50" t="str">
        <f t="shared" si="1"/>
        <v>Yes</v>
      </c>
      <c r="H23" s="51">
        <f t="shared" si="2"/>
        <v>32222.921999999999</v>
      </c>
      <c r="I23" s="50" t="str">
        <f t="shared" si="3"/>
        <v>Yes</v>
      </c>
      <c r="J23" s="50" t="str">
        <f t="shared" si="4"/>
        <v>No</v>
      </c>
    </row>
    <row r="24" spans="1:13" ht="15.75" x14ac:dyDescent="0.25">
      <c r="A24" s="48">
        <v>51011</v>
      </c>
      <c r="B24" s="80" t="s">
        <v>9</v>
      </c>
      <c r="C24" s="43">
        <f>VLOOKUP(A24,Wages!$A:$C,3,FALSE)</f>
        <v>30083.279999999999</v>
      </c>
      <c r="D24" s="44">
        <f>VLOOKUP(A24,Unemployment!$A:$F,6,FALSE)</f>
        <v>3.6</v>
      </c>
      <c r="E24" s="49">
        <f>VLOOKUP(A24,Poverty!$A:$E,4,FALSE)</f>
        <v>11.9</v>
      </c>
      <c r="F24" s="50" t="str">
        <f t="shared" si="0"/>
        <v>Yes</v>
      </c>
      <c r="G24" s="50" t="str">
        <f t="shared" si="1"/>
        <v>Yes</v>
      </c>
      <c r="H24" s="51">
        <f t="shared" si="2"/>
        <v>25570.787999999997</v>
      </c>
      <c r="I24" s="50" t="str">
        <f t="shared" si="3"/>
        <v>Yes</v>
      </c>
      <c r="J24" s="50" t="str">
        <f t="shared" si="4"/>
        <v>Yes</v>
      </c>
    </row>
    <row r="25" spans="1:13" ht="15.75" x14ac:dyDescent="0.25">
      <c r="A25" s="48">
        <v>51013</v>
      </c>
      <c r="B25" s="80" t="s">
        <v>10</v>
      </c>
      <c r="C25" s="43">
        <f>VLOOKUP(A25,Wages!$A:$C,3,FALSE)</f>
        <v>92793.96</v>
      </c>
      <c r="D25" s="44">
        <f>VLOOKUP(A25,Unemployment!$A:$F,6,FALSE)</f>
        <v>2</v>
      </c>
      <c r="E25" s="49">
        <f>VLOOKUP(A25,Poverty!$A:$E,4,FALSE)</f>
        <v>5.7</v>
      </c>
      <c r="F25" s="50" t="str">
        <f t="shared" si="0"/>
        <v>No</v>
      </c>
      <c r="G25" s="50" t="str">
        <f t="shared" si="1"/>
        <v>No</v>
      </c>
      <c r="H25" s="51" t="str">
        <f t="shared" si="2"/>
        <v>n/a</v>
      </c>
      <c r="I25" s="50" t="str">
        <f t="shared" si="3"/>
        <v>No</v>
      </c>
      <c r="J25" s="50" t="str">
        <f t="shared" si="4"/>
        <v>No</v>
      </c>
    </row>
    <row r="26" spans="1:13" ht="15.75" x14ac:dyDescent="0.25">
      <c r="A26" s="48">
        <v>51015</v>
      </c>
      <c r="B26" s="80" t="s">
        <v>11</v>
      </c>
      <c r="C26" s="43">
        <f>VLOOKUP(A26,Wages!$A:$C,3,FALSE)</f>
        <v>44903.22</v>
      </c>
      <c r="D26" s="44">
        <f>VLOOKUP(A26,Unemployment!$A:$F,6,FALSE)</f>
        <v>2.7</v>
      </c>
      <c r="E26" s="49">
        <f>VLOOKUP(A26,Poverty!$A:$E,4,FALSE)</f>
        <v>8.9</v>
      </c>
      <c r="F26" s="50" t="str">
        <f t="shared" si="0"/>
        <v>No</v>
      </c>
      <c r="G26" s="50" t="str">
        <f t="shared" si="1"/>
        <v>No</v>
      </c>
      <c r="H26" s="51" t="str">
        <f t="shared" si="2"/>
        <v>n/a</v>
      </c>
      <c r="I26" s="50" t="str">
        <f t="shared" si="3"/>
        <v>No</v>
      </c>
      <c r="J26" s="50" t="str">
        <f t="shared" si="4"/>
        <v>No</v>
      </c>
    </row>
    <row r="27" spans="1:13" s="52" customFormat="1" ht="15.75" x14ac:dyDescent="0.25">
      <c r="A27" s="48">
        <v>51017</v>
      </c>
      <c r="B27" s="80" t="s">
        <v>12</v>
      </c>
      <c r="C27" s="43">
        <f>VLOOKUP(A27,Wages!$A:$C,3,FALSE)</f>
        <v>37193.910000000003</v>
      </c>
      <c r="D27" s="44">
        <f>VLOOKUP(A27,Unemployment!$A:$F,6,FALSE)</f>
        <v>2.5</v>
      </c>
      <c r="E27" s="49">
        <f>VLOOKUP(A27,Poverty!$A:$E,4,FALSE)</f>
        <v>10.1</v>
      </c>
      <c r="F27" s="50" t="str">
        <f t="shared" si="0"/>
        <v>No</v>
      </c>
      <c r="G27" s="50" t="str">
        <f t="shared" si="1"/>
        <v>No</v>
      </c>
      <c r="H27" s="51" t="str">
        <f t="shared" si="2"/>
        <v>n/a</v>
      </c>
      <c r="I27" s="50" t="str">
        <f t="shared" si="3"/>
        <v>No</v>
      </c>
      <c r="J27" s="50" t="str">
        <f t="shared" si="4"/>
        <v>No</v>
      </c>
      <c r="K27" s="26"/>
      <c r="L27" s="26"/>
      <c r="M27" s="26"/>
    </row>
    <row r="28" spans="1:13" ht="15.75" x14ac:dyDescent="0.25">
      <c r="A28" s="48">
        <v>51019</v>
      </c>
      <c r="B28" s="80" t="s">
        <v>13</v>
      </c>
      <c r="C28" s="43">
        <f>VLOOKUP(A28,Wages!$A:$C,3,FALSE)</f>
        <v>37733.82</v>
      </c>
      <c r="D28" s="44">
        <f>VLOOKUP(A28,Unemployment!$A:$F,6,FALSE)</f>
        <v>3.1</v>
      </c>
      <c r="E28" s="49">
        <f>VLOOKUP(A28,Poverty!$A:$E,4,FALSE)</f>
        <v>9</v>
      </c>
      <c r="F28" s="50" t="str">
        <f t="shared" si="0"/>
        <v>Yes</v>
      </c>
      <c r="G28" s="50" t="str">
        <f t="shared" si="1"/>
        <v>No</v>
      </c>
      <c r="H28" s="51">
        <f t="shared" si="2"/>
        <v>32073.746999999999</v>
      </c>
      <c r="I28" s="50" t="str">
        <f t="shared" si="3"/>
        <v>No</v>
      </c>
      <c r="J28" s="50" t="str">
        <f t="shared" si="4"/>
        <v>No</v>
      </c>
    </row>
    <row r="29" spans="1:13" ht="15.75" x14ac:dyDescent="0.25">
      <c r="A29" s="48">
        <v>51021</v>
      </c>
      <c r="B29" s="80" t="s">
        <v>14</v>
      </c>
      <c r="C29" s="43">
        <f>VLOOKUP(A29,Wages!$A:$C,3,FALSE)</f>
        <v>44320.959999999999</v>
      </c>
      <c r="D29" s="44">
        <f>VLOOKUP(A29,Unemployment!$A:$F,6,FALSE)</f>
        <v>3.2</v>
      </c>
      <c r="E29" s="49">
        <f>VLOOKUP(A29,Poverty!$A:$E,4,FALSE)</f>
        <v>13.7</v>
      </c>
      <c r="F29" s="50" t="str">
        <f t="shared" si="0"/>
        <v>Yes</v>
      </c>
      <c r="G29" s="50" t="str">
        <f t="shared" si="1"/>
        <v>Yes</v>
      </c>
      <c r="H29" s="51">
        <f t="shared" ref="H29:H60" si="5">IF(OR(D29&gt;$D$164,E29&gt;$E$164),C29*0.85,"n/a")</f>
        <v>37672.815999999999</v>
      </c>
      <c r="I29" s="50" t="str">
        <f t="shared" si="3"/>
        <v>Yes</v>
      </c>
      <c r="J29" s="50" t="str">
        <f t="shared" si="4"/>
        <v>No</v>
      </c>
    </row>
    <row r="30" spans="1:13" ht="15.75" x14ac:dyDescent="0.25">
      <c r="A30" s="48">
        <v>51023</v>
      </c>
      <c r="B30" s="80" t="s">
        <v>15</v>
      </c>
      <c r="C30" s="43">
        <f>VLOOKUP(A30,Wages!$A:$C,3,FALSE)</f>
        <v>41886.57</v>
      </c>
      <c r="D30" s="44">
        <f>VLOOKUP(A30,Unemployment!$A:$F,6,FALSE)</f>
        <v>2.7</v>
      </c>
      <c r="E30" s="49">
        <f>VLOOKUP(A30,Poverty!$A:$E,4,FALSE)</f>
        <v>6.4</v>
      </c>
      <c r="F30" s="50" t="str">
        <f t="shared" si="0"/>
        <v>No</v>
      </c>
      <c r="G30" s="50" t="str">
        <f t="shared" si="1"/>
        <v>No</v>
      </c>
      <c r="H30" s="51" t="str">
        <f t="shared" si="5"/>
        <v>n/a</v>
      </c>
      <c r="I30" s="50" t="str">
        <f t="shared" si="3"/>
        <v>No</v>
      </c>
      <c r="J30" s="50" t="str">
        <f t="shared" si="4"/>
        <v>No</v>
      </c>
    </row>
    <row r="31" spans="1:13" ht="15.75" x14ac:dyDescent="0.25">
      <c r="A31" s="48">
        <v>51520</v>
      </c>
      <c r="B31" s="80" t="s">
        <v>100</v>
      </c>
      <c r="C31" s="43">
        <f>VLOOKUP(A31,Wages!$A:$C,3,FALSE)</f>
        <v>35615.49</v>
      </c>
      <c r="D31" s="44">
        <f>VLOOKUP(A31,Unemployment!$A:$F,6,FALSE)</f>
        <v>3.7</v>
      </c>
      <c r="E31" s="49">
        <f>VLOOKUP(A31,Poverty!$A:$E,4,FALSE)</f>
        <v>19.3</v>
      </c>
      <c r="F31" s="50" t="str">
        <f t="shared" si="0"/>
        <v>Yes</v>
      </c>
      <c r="G31" s="50" t="str">
        <f t="shared" si="1"/>
        <v>Yes</v>
      </c>
      <c r="H31" s="51">
        <f t="shared" si="5"/>
        <v>30273.166499999996</v>
      </c>
      <c r="I31" s="50" t="str">
        <f t="shared" si="3"/>
        <v>Yes</v>
      </c>
      <c r="J31" s="50" t="str">
        <f t="shared" si="4"/>
        <v>Yes</v>
      </c>
    </row>
    <row r="32" spans="1:13" ht="15.75" x14ac:dyDescent="0.25">
      <c r="A32" s="48">
        <v>51025</v>
      </c>
      <c r="B32" s="80" t="s">
        <v>16</v>
      </c>
      <c r="C32" s="43">
        <f>VLOOKUP(A32,Wages!$A:$C,3,FALSE)</f>
        <v>34682.89</v>
      </c>
      <c r="D32" s="44">
        <f>VLOOKUP(A32,Unemployment!$A:$F,6,FALSE)</f>
        <v>4.9000000000000004</v>
      </c>
      <c r="E32" s="49">
        <f>VLOOKUP(A32,Poverty!$A:$E,4,FALSE)</f>
        <v>21.5</v>
      </c>
      <c r="F32" s="50" t="str">
        <f t="shared" si="0"/>
        <v>Yes</v>
      </c>
      <c r="G32" s="50" t="str">
        <f t="shared" si="1"/>
        <v>Yes</v>
      </c>
      <c r="H32" s="51">
        <f t="shared" si="5"/>
        <v>29480.4565</v>
      </c>
      <c r="I32" s="50" t="str">
        <f t="shared" si="3"/>
        <v>Yes</v>
      </c>
      <c r="J32" s="50" t="str">
        <f t="shared" si="4"/>
        <v>Yes</v>
      </c>
    </row>
    <row r="33" spans="1:13" ht="15.75" x14ac:dyDescent="0.25">
      <c r="A33" s="48">
        <v>51027</v>
      </c>
      <c r="B33" s="80" t="s">
        <v>17</v>
      </c>
      <c r="C33" s="43">
        <f>VLOOKUP(A33,Wages!$A:$C,3,FALSE)</f>
        <v>45760.77</v>
      </c>
      <c r="D33" s="44">
        <f>VLOOKUP(A33,Unemployment!$A:$F,6,FALSE)</f>
        <v>5.5</v>
      </c>
      <c r="E33" s="49">
        <f>VLOOKUP(A33,Poverty!$A:$E,4,FALSE)</f>
        <v>27.9</v>
      </c>
      <c r="F33" s="50" t="str">
        <f t="shared" si="0"/>
        <v>Yes</v>
      </c>
      <c r="G33" s="50" t="str">
        <f t="shared" si="1"/>
        <v>Yes</v>
      </c>
      <c r="H33" s="51">
        <f t="shared" si="5"/>
        <v>38896.654499999997</v>
      </c>
      <c r="I33" s="50" t="str">
        <f t="shared" si="3"/>
        <v>Yes</v>
      </c>
      <c r="J33" s="50" t="str">
        <f t="shared" si="4"/>
        <v>Yes</v>
      </c>
    </row>
    <row r="34" spans="1:13" ht="15.75" x14ac:dyDescent="0.25">
      <c r="A34" s="48">
        <v>51029</v>
      </c>
      <c r="B34" s="80" t="s">
        <v>18</v>
      </c>
      <c r="C34" s="43">
        <f>VLOOKUP(A34,Wages!$A:$C,3,FALSE)</f>
        <v>37112.720000000001</v>
      </c>
      <c r="D34" s="44">
        <f>VLOOKUP(A34,Unemployment!$A:$F,6,FALSE)</f>
        <v>4.4000000000000004</v>
      </c>
      <c r="E34" s="49">
        <f>VLOOKUP(A34,Poverty!$A:$E,4,FALSE)</f>
        <v>17.5</v>
      </c>
      <c r="F34" s="50" t="str">
        <f t="shared" si="0"/>
        <v>Yes</v>
      </c>
      <c r="G34" s="50" t="str">
        <f t="shared" si="1"/>
        <v>Yes</v>
      </c>
      <c r="H34" s="51">
        <f t="shared" si="5"/>
        <v>31545.812000000002</v>
      </c>
      <c r="I34" s="50" t="str">
        <f t="shared" si="3"/>
        <v>Yes</v>
      </c>
      <c r="J34" s="50" t="str">
        <f t="shared" si="4"/>
        <v>Yes</v>
      </c>
    </row>
    <row r="35" spans="1:13" s="52" customFormat="1" ht="15.75" x14ac:dyDescent="0.25">
      <c r="A35" s="48">
        <v>51530</v>
      </c>
      <c r="B35" s="80" t="s">
        <v>101</v>
      </c>
      <c r="C35" s="43">
        <f>VLOOKUP(A35,Wages!$A:$C,3,FALSE)</f>
        <v>33398.17</v>
      </c>
      <c r="D35" s="44">
        <f>VLOOKUP(A35,Unemployment!$A:$F,6,FALSE)</f>
        <v>3.1</v>
      </c>
      <c r="E35" s="49">
        <f>VLOOKUP(A35,Poverty!$A:$E,4,FALSE)</f>
        <v>14</v>
      </c>
      <c r="F35" s="50" t="str">
        <f t="shared" si="0"/>
        <v>Yes</v>
      </c>
      <c r="G35" s="50" t="str">
        <f t="shared" si="1"/>
        <v>Yes</v>
      </c>
      <c r="H35" s="51">
        <f t="shared" si="5"/>
        <v>28388.444499999998</v>
      </c>
      <c r="I35" s="50" t="str">
        <f t="shared" si="3"/>
        <v>Yes</v>
      </c>
      <c r="J35" s="50" t="str">
        <f t="shared" si="4"/>
        <v>No</v>
      </c>
      <c r="K35" s="26"/>
      <c r="L35" s="26"/>
      <c r="M35" s="26"/>
    </row>
    <row r="36" spans="1:13" ht="15.75" x14ac:dyDescent="0.25">
      <c r="A36" s="48">
        <v>51031</v>
      </c>
      <c r="B36" s="80" t="s">
        <v>19</v>
      </c>
      <c r="C36" s="43">
        <f>VLOOKUP(A36,Wages!$A:$C,3,FALSE)</f>
        <v>47514.9</v>
      </c>
      <c r="D36" s="44">
        <f>VLOOKUP(A36,Unemployment!$A:$F,6,FALSE)</f>
        <v>3.3</v>
      </c>
      <c r="E36" s="49">
        <f>VLOOKUP(A36,Poverty!$A:$E,4,FALSE)</f>
        <v>11.3</v>
      </c>
      <c r="F36" s="50" t="str">
        <f t="shared" si="0"/>
        <v>Yes</v>
      </c>
      <c r="G36" s="50" t="str">
        <f t="shared" si="1"/>
        <v>Yes</v>
      </c>
      <c r="H36" s="51">
        <f t="shared" si="5"/>
        <v>40387.665000000001</v>
      </c>
      <c r="I36" s="50" t="str">
        <f t="shared" si="3"/>
        <v>Yes</v>
      </c>
      <c r="J36" s="50" t="str">
        <f t="shared" si="4"/>
        <v>No</v>
      </c>
    </row>
    <row r="37" spans="1:13" ht="15.75" x14ac:dyDescent="0.25">
      <c r="A37" s="48">
        <v>51033</v>
      </c>
      <c r="B37" s="80" t="s">
        <v>20</v>
      </c>
      <c r="C37" s="43">
        <f>VLOOKUP(A37,Wages!$A:$C,3,FALSE)</f>
        <v>39563.699999999997</v>
      </c>
      <c r="D37" s="44">
        <f>VLOOKUP(A37,Unemployment!$A:$F,6,FALSE)</f>
        <v>3.5</v>
      </c>
      <c r="E37" s="49">
        <f>VLOOKUP(A37,Poverty!$A:$E,4,FALSE)</f>
        <v>9.6</v>
      </c>
      <c r="F37" s="50" t="str">
        <f t="shared" si="0"/>
        <v>Yes</v>
      </c>
      <c r="G37" s="53" t="str">
        <f t="shared" si="1"/>
        <v>No</v>
      </c>
      <c r="H37" s="54">
        <f t="shared" si="5"/>
        <v>33629.144999999997</v>
      </c>
      <c r="I37" s="53" t="str">
        <f t="shared" si="3"/>
        <v>No</v>
      </c>
      <c r="J37" s="53" t="str">
        <f t="shared" si="4"/>
        <v>Yes</v>
      </c>
    </row>
    <row r="38" spans="1:13" ht="15.75" x14ac:dyDescent="0.25">
      <c r="A38" s="48">
        <v>51035</v>
      </c>
      <c r="B38" s="80" t="s">
        <v>21</v>
      </c>
      <c r="C38" s="43">
        <f>VLOOKUP(A38,Wages!$A:$C,3,FALSE)</f>
        <v>31908.27</v>
      </c>
      <c r="D38" s="44">
        <f>VLOOKUP(A38,Unemployment!$A:$F,6,FALSE)</f>
        <v>3.6</v>
      </c>
      <c r="E38" s="49">
        <f>VLOOKUP(A38,Poverty!$A:$E,4,FALSE)</f>
        <v>16.8</v>
      </c>
      <c r="F38" s="50" t="str">
        <f t="shared" si="0"/>
        <v>Yes</v>
      </c>
      <c r="G38" s="53" t="str">
        <f t="shared" si="1"/>
        <v>Yes</v>
      </c>
      <c r="H38" s="54">
        <f t="shared" si="5"/>
        <v>27122.029500000001</v>
      </c>
      <c r="I38" s="53" t="str">
        <f t="shared" si="3"/>
        <v>Yes</v>
      </c>
      <c r="J38" s="53" t="str">
        <f t="shared" si="4"/>
        <v>Yes</v>
      </c>
    </row>
    <row r="39" spans="1:13" ht="15.75" x14ac:dyDescent="0.25">
      <c r="A39" s="48">
        <v>51036</v>
      </c>
      <c r="B39" s="80" t="s">
        <v>22</v>
      </c>
      <c r="C39" s="43">
        <f>VLOOKUP(A39,Wages!$A:$C,3,FALSE)</f>
        <v>46515.69</v>
      </c>
      <c r="D39" s="44">
        <f>VLOOKUP(A39,Unemployment!$A:$F,6,FALSE)</f>
        <v>3.9</v>
      </c>
      <c r="E39" s="49">
        <f>VLOOKUP(A39,Poverty!$A:$E,4,FALSE)</f>
        <v>12</v>
      </c>
      <c r="F39" s="50" t="str">
        <f t="shared" si="0"/>
        <v>Yes</v>
      </c>
      <c r="G39" s="53" t="str">
        <f t="shared" si="1"/>
        <v>Yes</v>
      </c>
      <c r="H39" s="54">
        <f t="shared" si="5"/>
        <v>39538.336499999998</v>
      </c>
      <c r="I39" s="53" t="str">
        <f t="shared" si="3"/>
        <v>Yes</v>
      </c>
      <c r="J39" s="53" t="str">
        <f t="shared" si="4"/>
        <v>Yes</v>
      </c>
    </row>
    <row r="40" spans="1:13" ht="15.75" x14ac:dyDescent="0.25">
      <c r="A40" s="48">
        <v>51037</v>
      </c>
      <c r="B40" s="80" t="s">
        <v>23</v>
      </c>
      <c r="C40" s="43">
        <f>VLOOKUP(A40,Wages!$A:$C,3,FALSE)</f>
        <v>34462.28</v>
      </c>
      <c r="D40" s="44">
        <f>VLOOKUP(A40,Unemployment!$A:$F,6,FALSE)</f>
        <v>3.7</v>
      </c>
      <c r="E40" s="49">
        <f>VLOOKUP(A40,Poverty!$A:$E,4,FALSE)</f>
        <v>17.399999999999999</v>
      </c>
      <c r="F40" s="50" t="str">
        <f t="shared" si="0"/>
        <v>Yes</v>
      </c>
      <c r="G40" s="53" t="str">
        <f t="shared" si="1"/>
        <v>Yes</v>
      </c>
      <c r="H40" s="54">
        <f t="shared" si="5"/>
        <v>29292.937999999998</v>
      </c>
      <c r="I40" s="53" t="str">
        <f t="shared" si="3"/>
        <v>Yes</v>
      </c>
      <c r="J40" s="53" t="str">
        <f t="shared" si="4"/>
        <v>Yes</v>
      </c>
    </row>
    <row r="41" spans="1:13" ht="15.75" x14ac:dyDescent="0.25">
      <c r="A41" s="48">
        <v>51540</v>
      </c>
      <c r="B41" s="80" t="s">
        <v>102</v>
      </c>
      <c r="C41" s="43">
        <f>VLOOKUP(A41,Wages!$A:$C,3,FALSE)</f>
        <v>56589.58</v>
      </c>
      <c r="D41" s="44">
        <f>VLOOKUP(A41,Unemployment!$A:$F,6,FALSE)</f>
        <v>2.5</v>
      </c>
      <c r="E41" s="49">
        <f>VLOOKUP(A41,Poverty!$A:$E,4,FALSE)</f>
        <v>20.3</v>
      </c>
      <c r="F41" s="50" t="str">
        <f t="shared" si="0"/>
        <v>No</v>
      </c>
      <c r="G41" s="53" t="str">
        <f t="shared" si="1"/>
        <v>Yes</v>
      </c>
      <c r="H41" s="54">
        <f t="shared" si="5"/>
        <v>48101.143000000004</v>
      </c>
      <c r="I41" s="53" t="str">
        <f t="shared" si="3"/>
        <v>No</v>
      </c>
      <c r="J41" s="53" t="str">
        <f t="shared" si="4"/>
        <v>No</v>
      </c>
    </row>
    <row r="42" spans="1:13" ht="15.75" x14ac:dyDescent="0.25">
      <c r="A42" s="48">
        <v>51550</v>
      </c>
      <c r="B42" s="80" t="s">
        <v>103</v>
      </c>
      <c r="C42" s="43">
        <f>VLOOKUP(A42,Wages!$A:$C,3,FALSE)</f>
        <v>43852.3</v>
      </c>
      <c r="D42" s="44">
        <f>VLOOKUP(A42,Unemployment!$A:$F,6,FALSE)</f>
        <v>3</v>
      </c>
      <c r="E42" s="49">
        <f>VLOOKUP(A42,Poverty!$A:$E,4,FALSE)</f>
        <v>9.3000000000000007</v>
      </c>
      <c r="F42" s="50" t="str">
        <f t="shared" si="0"/>
        <v>No</v>
      </c>
      <c r="G42" s="53" t="str">
        <f t="shared" si="1"/>
        <v>No</v>
      </c>
      <c r="H42" s="54" t="str">
        <f t="shared" si="5"/>
        <v>n/a</v>
      </c>
      <c r="I42" s="53" t="str">
        <f t="shared" si="3"/>
        <v>No</v>
      </c>
      <c r="J42" s="53" t="str">
        <f t="shared" si="4"/>
        <v>No</v>
      </c>
    </row>
    <row r="43" spans="1:13" ht="15.75" x14ac:dyDescent="0.25">
      <c r="A43" s="48">
        <v>51041</v>
      </c>
      <c r="B43" s="80" t="s">
        <v>24</v>
      </c>
      <c r="C43" s="43">
        <f>VLOOKUP(A43,Wages!$A:$C,3,FALSE)</f>
        <v>47454.55</v>
      </c>
      <c r="D43" s="44">
        <f>VLOOKUP(A43,Unemployment!$A:$F,6,FALSE)</f>
        <v>2.9</v>
      </c>
      <c r="E43" s="49">
        <f>VLOOKUP(A43,Poverty!$A:$E,4,FALSE)</f>
        <v>6.7</v>
      </c>
      <c r="F43" s="50" t="str">
        <f t="shared" si="0"/>
        <v>No</v>
      </c>
      <c r="G43" s="53" t="str">
        <f t="shared" si="1"/>
        <v>No</v>
      </c>
      <c r="H43" s="54" t="str">
        <f t="shared" si="5"/>
        <v>n/a</v>
      </c>
      <c r="I43" s="53" t="str">
        <f t="shared" si="3"/>
        <v>No</v>
      </c>
      <c r="J43" s="53" t="str">
        <f t="shared" si="4"/>
        <v>No</v>
      </c>
    </row>
    <row r="44" spans="1:13" ht="15.75" x14ac:dyDescent="0.25">
      <c r="A44" s="48">
        <v>51043</v>
      </c>
      <c r="B44" s="80" t="s">
        <v>25</v>
      </c>
      <c r="C44" s="43">
        <f>VLOOKUP(A44,Wages!$A:$C,3,FALSE)</f>
        <v>44338.66</v>
      </c>
      <c r="D44" s="44">
        <f>VLOOKUP(A44,Unemployment!$A:$F,6,FALSE)</f>
        <v>2.9</v>
      </c>
      <c r="E44" s="49">
        <f>VLOOKUP(A44,Poverty!$A:$E,4,FALSE)</f>
        <v>6.7</v>
      </c>
      <c r="F44" s="50" t="str">
        <f t="shared" si="0"/>
        <v>No</v>
      </c>
      <c r="G44" s="53" t="str">
        <f t="shared" si="1"/>
        <v>No</v>
      </c>
      <c r="H44" s="54" t="str">
        <f t="shared" si="5"/>
        <v>n/a</v>
      </c>
      <c r="I44" s="53" t="str">
        <f t="shared" si="3"/>
        <v>No</v>
      </c>
      <c r="J44" s="53" t="str">
        <f t="shared" si="4"/>
        <v>No</v>
      </c>
    </row>
    <row r="45" spans="1:13" ht="15.75" x14ac:dyDescent="0.25">
      <c r="A45" s="48">
        <v>51570</v>
      </c>
      <c r="B45" s="80" t="s">
        <v>104</v>
      </c>
      <c r="C45" s="43">
        <f>VLOOKUP(A45,Wages!$A:$C,3,FALSE)</f>
        <v>31642.01</v>
      </c>
      <c r="D45" s="44">
        <f>VLOOKUP(A45,Unemployment!$A:$F,6,FALSE)</f>
        <v>3.3</v>
      </c>
      <c r="E45" s="49">
        <f>VLOOKUP(A45,Poverty!$A:$E,4,FALSE)</f>
        <v>9.8000000000000007</v>
      </c>
      <c r="F45" s="50" t="str">
        <f t="shared" si="0"/>
        <v>Yes</v>
      </c>
      <c r="G45" s="53" t="str">
        <f t="shared" si="1"/>
        <v>No</v>
      </c>
      <c r="H45" s="54">
        <f t="shared" si="5"/>
        <v>26895.708499999997</v>
      </c>
      <c r="I45" s="53" t="str">
        <f t="shared" si="3"/>
        <v>No</v>
      </c>
      <c r="J45" s="53" t="str">
        <f t="shared" si="4"/>
        <v>No</v>
      </c>
    </row>
    <row r="46" spans="1:13" ht="15.75" x14ac:dyDescent="0.25">
      <c r="A46" s="48">
        <v>51580</v>
      </c>
      <c r="B46" s="80" t="s">
        <v>105</v>
      </c>
      <c r="C46" s="43">
        <f>VLOOKUP(A46,Wages!$A:$C,3,FALSE)</f>
        <v>53561.82</v>
      </c>
      <c r="D46" s="44">
        <f>VLOOKUP(A46,Unemployment!$A:$F,6,FALSE)</f>
        <v>4.5999999999999996</v>
      </c>
      <c r="E46" s="49">
        <f>VLOOKUP(A46,Poverty!$A:$E,4,FALSE)</f>
        <v>15.9</v>
      </c>
      <c r="F46" s="50" t="str">
        <f t="shared" si="0"/>
        <v>Yes</v>
      </c>
      <c r="G46" s="53" t="str">
        <f t="shared" si="1"/>
        <v>Yes</v>
      </c>
      <c r="H46" s="54">
        <f t="shared" si="5"/>
        <v>45527.546999999999</v>
      </c>
      <c r="I46" s="53" t="str">
        <f t="shared" si="3"/>
        <v>Yes</v>
      </c>
      <c r="J46" s="53" t="str">
        <f t="shared" si="4"/>
        <v>Yes</v>
      </c>
    </row>
    <row r="47" spans="1:13" ht="15.75" x14ac:dyDescent="0.25">
      <c r="A47" s="48">
        <v>51045</v>
      </c>
      <c r="B47" s="80" t="s">
        <v>26</v>
      </c>
      <c r="C47" s="43">
        <f>VLOOKUP(A47,Wages!$A:$C,3,FALSE)</f>
        <v>33830.21</v>
      </c>
      <c r="D47" s="44">
        <f>VLOOKUP(A47,Unemployment!$A:$F,6,FALSE)</f>
        <v>3.5</v>
      </c>
      <c r="E47" s="49">
        <f>VLOOKUP(A47,Poverty!$A:$E,4,FALSE)</f>
        <v>11.7</v>
      </c>
      <c r="F47" s="50" t="str">
        <f t="shared" si="0"/>
        <v>Yes</v>
      </c>
      <c r="G47" s="53" t="str">
        <f t="shared" si="1"/>
        <v>Yes</v>
      </c>
      <c r="H47" s="54">
        <f t="shared" si="5"/>
        <v>28755.678499999998</v>
      </c>
      <c r="I47" s="53" t="str">
        <f t="shared" si="3"/>
        <v>Yes</v>
      </c>
      <c r="J47" s="53" t="str">
        <f t="shared" si="4"/>
        <v>Yes</v>
      </c>
    </row>
    <row r="48" spans="1:13" s="52" customFormat="1" ht="15.75" x14ac:dyDescent="0.25">
      <c r="A48" s="48">
        <v>51047</v>
      </c>
      <c r="B48" s="80" t="s">
        <v>27</v>
      </c>
      <c r="C48" s="43">
        <f>VLOOKUP(A48,Wages!$A:$C,3,FALSE)</f>
        <v>42591.519999999997</v>
      </c>
      <c r="D48" s="44">
        <f>VLOOKUP(A48,Unemployment!$A:$F,6,FALSE)</f>
        <v>2.8</v>
      </c>
      <c r="E48" s="49">
        <f>VLOOKUP(A48,Poverty!$A:$E,4,FALSE)</f>
        <v>9.9</v>
      </c>
      <c r="F48" s="50" t="str">
        <f t="shared" si="0"/>
        <v>No</v>
      </c>
      <c r="G48" s="53" t="str">
        <f t="shared" si="1"/>
        <v>No</v>
      </c>
      <c r="H48" s="54" t="str">
        <f t="shared" si="5"/>
        <v>n/a</v>
      </c>
      <c r="I48" s="53" t="str">
        <f t="shared" si="3"/>
        <v>No</v>
      </c>
      <c r="J48" s="53" t="str">
        <f t="shared" si="4"/>
        <v>No</v>
      </c>
      <c r="K48" s="26"/>
      <c r="L48" s="26"/>
      <c r="M48" s="26"/>
    </row>
    <row r="49" spans="1:13" ht="15.75" x14ac:dyDescent="0.25">
      <c r="A49" s="48">
        <v>51049</v>
      </c>
      <c r="B49" s="80" t="s">
        <v>28</v>
      </c>
      <c r="C49" s="43">
        <f>VLOOKUP(A49,Wages!$A:$C,3,FALSE)</f>
        <v>33871.39</v>
      </c>
      <c r="D49" s="44">
        <f>VLOOKUP(A49,Unemployment!$A:$F,6,FALSE)</f>
        <v>3.3</v>
      </c>
      <c r="E49" s="49">
        <f>VLOOKUP(A49,Poverty!$A:$E,4,FALSE)</f>
        <v>15.3</v>
      </c>
      <c r="F49" s="50" t="str">
        <f t="shared" si="0"/>
        <v>Yes</v>
      </c>
      <c r="G49" s="53" t="str">
        <f t="shared" si="1"/>
        <v>Yes</v>
      </c>
      <c r="H49" s="54">
        <f t="shared" si="5"/>
        <v>28790.681499999999</v>
      </c>
      <c r="I49" s="53" t="str">
        <f t="shared" si="3"/>
        <v>Yes</v>
      </c>
      <c r="J49" s="53" t="str">
        <f t="shared" si="4"/>
        <v>No</v>
      </c>
    </row>
    <row r="50" spans="1:13" ht="15.75" x14ac:dyDescent="0.25">
      <c r="A50" s="48">
        <v>51590</v>
      </c>
      <c r="B50" s="80" t="s">
        <v>151</v>
      </c>
      <c r="C50" s="43">
        <f>VLOOKUP(A50,Wages!$A:$C,3,FALSE)</f>
        <v>37396.870000000003</v>
      </c>
      <c r="D50" s="44">
        <f>VLOOKUP(A50,Unemployment!$A:$F,6,FALSE)</f>
        <v>5.0999999999999996</v>
      </c>
      <c r="E50" s="49">
        <f>VLOOKUP(A50,Poverty!$A:$E,4,FALSE)</f>
        <v>24.4</v>
      </c>
      <c r="F50" s="50" t="str">
        <f t="shared" ref="F50:F81" si="6">IF(D50&gt;$D$164,"Yes","No")</f>
        <v>Yes</v>
      </c>
      <c r="G50" s="53" t="str">
        <f t="shared" ref="G50:G81" si="7">IF(E50&gt;$E$164,"Yes","No")</f>
        <v>Yes</v>
      </c>
      <c r="H50" s="54">
        <f t="shared" si="5"/>
        <v>31787.339500000002</v>
      </c>
      <c r="I50" s="53" t="str">
        <f t="shared" ref="I50:I81" si="8">IF(AND(D50&gt;$D$164,E50&gt;$E$164),"Yes","No")</f>
        <v>Yes</v>
      </c>
      <c r="J50" s="53" t="str">
        <f t="shared" si="4"/>
        <v>Yes</v>
      </c>
    </row>
    <row r="51" spans="1:13" ht="15.75" x14ac:dyDescent="0.25">
      <c r="A51" s="48">
        <v>51051</v>
      </c>
      <c r="B51" s="80" t="s">
        <v>29</v>
      </c>
      <c r="C51" s="43">
        <f>VLOOKUP(A51,Wages!$A:$C,3,FALSE)</f>
        <v>39697.4</v>
      </c>
      <c r="D51" s="44">
        <f>VLOOKUP(A51,Unemployment!$A:$F,6,FALSE)</f>
        <v>5.2</v>
      </c>
      <c r="E51" s="49">
        <f>VLOOKUP(A51,Poverty!$A:$E,4,FALSE)</f>
        <v>25</v>
      </c>
      <c r="F51" s="50" t="str">
        <f t="shared" si="6"/>
        <v>Yes</v>
      </c>
      <c r="G51" s="53" t="str">
        <f t="shared" si="7"/>
        <v>Yes</v>
      </c>
      <c r="H51" s="54">
        <f t="shared" si="5"/>
        <v>33742.79</v>
      </c>
      <c r="I51" s="53" t="str">
        <f t="shared" si="8"/>
        <v>Yes</v>
      </c>
      <c r="J51" s="53" t="str">
        <f t="shared" si="4"/>
        <v>Yes</v>
      </c>
    </row>
    <row r="52" spans="1:13" ht="15.75" x14ac:dyDescent="0.25">
      <c r="A52" s="48">
        <v>51053</v>
      </c>
      <c r="B52" s="80" t="s">
        <v>30</v>
      </c>
      <c r="C52" s="43">
        <f>VLOOKUP(A52,Wages!$A:$C,3,FALSE)</f>
        <v>43282.07</v>
      </c>
      <c r="D52" s="44">
        <f>VLOOKUP(A52,Unemployment!$A:$F,6,FALSE)</f>
        <v>3.5</v>
      </c>
      <c r="E52" s="49">
        <f>VLOOKUP(A52,Poverty!$A:$E,4,FALSE)</f>
        <v>10.1</v>
      </c>
      <c r="F52" s="50" t="str">
        <f t="shared" si="6"/>
        <v>Yes</v>
      </c>
      <c r="G52" s="53" t="str">
        <f t="shared" si="7"/>
        <v>No</v>
      </c>
      <c r="H52" s="54">
        <f t="shared" si="5"/>
        <v>36789.7595</v>
      </c>
      <c r="I52" s="53" t="str">
        <f t="shared" si="8"/>
        <v>No</v>
      </c>
      <c r="J52" s="53" t="str">
        <f t="shared" si="4"/>
        <v>Yes</v>
      </c>
    </row>
    <row r="53" spans="1:13" ht="15.75" x14ac:dyDescent="0.25">
      <c r="A53" s="48">
        <v>51595</v>
      </c>
      <c r="B53" s="80" t="s">
        <v>106</v>
      </c>
      <c r="C53" s="43">
        <f>VLOOKUP(A53,Wages!$A:$C,3,FALSE)</f>
        <v>30177.14</v>
      </c>
      <c r="D53" s="44">
        <f>VLOOKUP(A53,Unemployment!$A:$F,6,FALSE)</f>
        <v>4.7</v>
      </c>
      <c r="E53" s="49">
        <f>VLOOKUP(A53,Poverty!$A:$E,4,FALSE)</f>
        <v>23.4</v>
      </c>
      <c r="F53" s="50" t="str">
        <f t="shared" si="6"/>
        <v>Yes</v>
      </c>
      <c r="G53" s="53" t="str">
        <f t="shared" si="7"/>
        <v>Yes</v>
      </c>
      <c r="H53" s="54">
        <f t="shared" si="5"/>
        <v>25650.569</v>
      </c>
      <c r="I53" s="53" t="str">
        <f t="shared" si="8"/>
        <v>Yes</v>
      </c>
      <c r="J53" s="53" t="str">
        <f t="shared" si="4"/>
        <v>Yes</v>
      </c>
    </row>
    <row r="54" spans="1:13" ht="15.75" x14ac:dyDescent="0.25">
      <c r="A54" s="48">
        <v>51057</v>
      </c>
      <c r="B54" s="80" t="s">
        <v>31</v>
      </c>
      <c r="C54" s="43">
        <f>VLOOKUP(A54,Wages!$A:$C,3,FALSE)</f>
        <v>33723.99</v>
      </c>
      <c r="D54" s="44">
        <f>VLOOKUP(A54,Unemployment!$A:$F,6,FALSE)</f>
        <v>3.9</v>
      </c>
      <c r="E54" s="49">
        <f>VLOOKUP(A54,Poverty!$A:$E,4,FALSE)</f>
        <v>13.6</v>
      </c>
      <c r="F54" s="50" t="str">
        <f t="shared" si="6"/>
        <v>Yes</v>
      </c>
      <c r="G54" s="53" t="str">
        <f t="shared" si="7"/>
        <v>Yes</v>
      </c>
      <c r="H54" s="54">
        <f t="shared" si="5"/>
        <v>28665.391499999998</v>
      </c>
      <c r="I54" s="53" t="str">
        <f t="shared" si="8"/>
        <v>Yes</v>
      </c>
      <c r="J54" s="53" t="str">
        <f t="shared" si="4"/>
        <v>Yes</v>
      </c>
    </row>
    <row r="55" spans="1:13" ht="15.75" x14ac:dyDescent="0.25">
      <c r="A55" s="48">
        <v>51600</v>
      </c>
      <c r="B55" s="80" t="s">
        <v>107</v>
      </c>
      <c r="C55" s="43">
        <f>VLOOKUP(A55,Wages!$A:$C,3,FALSE)</f>
        <v>55723.23</v>
      </c>
      <c r="D55" s="44">
        <f>VLOOKUP(A55,Unemployment!$A:$F,6,FALSE)</f>
        <v>2.2999999999999998</v>
      </c>
      <c r="E55" s="49">
        <f>VLOOKUP(A55,Poverty!$A:$E,4,FALSE)</f>
        <v>7.7</v>
      </c>
      <c r="F55" s="50" t="str">
        <f t="shared" si="6"/>
        <v>No</v>
      </c>
      <c r="G55" s="53" t="str">
        <f t="shared" si="7"/>
        <v>No</v>
      </c>
      <c r="H55" s="54" t="str">
        <f t="shared" si="5"/>
        <v>n/a</v>
      </c>
      <c r="I55" s="53" t="str">
        <f t="shared" si="8"/>
        <v>No</v>
      </c>
      <c r="J55" s="53" t="str">
        <f t="shared" si="4"/>
        <v>No</v>
      </c>
    </row>
    <row r="56" spans="1:13" ht="15.75" x14ac:dyDescent="0.25">
      <c r="A56" s="48">
        <v>51059</v>
      </c>
      <c r="B56" s="80" t="s">
        <v>32</v>
      </c>
      <c r="C56" s="43">
        <f>VLOOKUP(A56,Wages!$A:$C,3,FALSE)</f>
        <v>86356.95</v>
      </c>
      <c r="D56" s="44">
        <f>VLOOKUP(A56,Unemployment!$A:$F,6,FALSE)</f>
        <v>2.4</v>
      </c>
      <c r="E56" s="49">
        <f>VLOOKUP(A56,Poverty!$A:$E,4,FALSE)</f>
        <v>6.7</v>
      </c>
      <c r="F56" s="50" t="str">
        <f t="shared" si="6"/>
        <v>No</v>
      </c>
      <c r="G56" s="53" t="str">
        <f t="shared" si="7"/>
        <v>No</v>
      </c>
      <c r="H56" s="54" t="str">
        <f t="shared" si="5"/>
        <v>n/a</v>
      </c>
      <c r="I56" s="53" t="str">
        <f t="shared" si="8"/>
        <v>No</v>
      </c>
      <c r="J56" s="53" t="str">
        <f t="shared" si="4"/>
        <v>No</v>
      </c>
    </row>
    <row r="57" spans="1:13" s="52" customFormat="1" ht="15.75" x14ac:dyDescent="0.25">
      <c r="A57" s="48">
        <v>51610</v>
      </c>
      <c r="B57" s="80" t="s">
        <v>108</v>
      </c>
      <c r="C57" s="43">
        <f>VLOOKUP(A57,Wages!$A:$C,3,FALSE)</f>
        <v>69963.12</v>
      </c>
      <c r="D57" s="44">
        <f>VLOOKUP(A57,Unemployment!$A:$F,6,FALSE)</f>
        <v>2.1</v>
      </c>
      <c r="E57" s="49">
        <f>VLOOKUP(A57,Poverty!$A:$E,4,FALSE)</f>
        <v>3.4</v>
      </c>
      <c r="F57" s="50" t="str">
        <f t="shared" si="6"/>
        <v>No</v>
      </c>
      <c r="G57" s="53" t="str">
        <f t="shared" si="7"/>
        <v>No</v>
      </c>
      <c r="H57" s="54" t="str">
        <f t="shared" si="5"/>
        <v>n/a</v>
      </c>
      <c r="I57" s="53" t="str">
        <f t="shared" si="8"/>
        <v>No</v>
      </c>
      <c r="J57" s="53" t="str">
        <f t="shared" si="4"/>
        <v>No</v>
      </c>
      <c r="K57" s="26"/>
      <c r="L57" s="26"/>
      <c r="M57" s="26"/>
    </row>
    <row r="58" spans="1:13" ht="15.75" x14ac:dyDescent="0.25">
      <c r="A58" s="48">
        <v>51061</v>
      </c>
      <c r="B58" s="80" t="s">
        <v>33</v>
      </c>
      <c r="C58" s="43">
        <f>VLOOKUP(A58,Wages!$A:$C,3,FALSE)</f>
        <v>49296.160000000003</v>
      </c>
      <c r="D58" s="44">
        <f>VLOOKUP(A58,Unemployment!$A:$F,6,FALSE)</f>
        <v>2.6</v>
      </c>
      <c r="E58" s="49">
        <f>VLOOKUP(A58,Poverty!$A:$E,4,FALSE)</f>
        <v>5.7</v>
      </c>
      <c r="F58" s="50" t="str">
        <f t="shared" si="6"/>
        <v>No</v>
      </c>
      <c r="G58" s="53" t="str">
        <f t="shared" si="7"/>
        <v>No</v>
      </c>
      <c r="H58" s="54" t="str">
        <f t="shared" si="5"/>
        <v>n/a</v>
      </c>
      <c r="I58" s="53" t="str">
        <f t="shared" si="8"/>
        <v>No</v>
      </c>
      <c r="J58" s="53" t="str">
        <f t="shared" si="4"/>
        <v>No</v>
      </c>
    </row>
    <row r="59" spans="1:13" s="52" customFormat="1" ht="15.75" x14ac:dyDescent="0.25">
      <c r="A59" s="48">
        <v>51063</v>
      </c>
      <c r="B59" s="80" t="s">
        <v>34</v>
      </c>
      <c r="C59" s="43">
        <f>VLOOKUP(A59,Wages!$A:$C,3,FALSE)</f>
        <v>29716.63</v>
      </c>
      <c r="D59" s="44">
        <f>VLOOKUP(A59,Unemployment!$A:$F,6,FALSE)</f>
        <v>2.7</v>
      </c>
      <c r="E59" s="49">
        <f>VLOOKUP(A59,Poverty!$A:$E,4,FALSE)</f>
        <v>12.4</v>
      </c>
      <c r="F59" s="50" t="str">
        <f t="shared" si="6"/>
        <v>No</v>
      </c>
      <c r="G59" s="53" t="str">
        <f t="shared" si="7"/>
        <v>Yes</v>
      </c>
      <c r="H59" s="54">
        <f t="shared" si="5"/>
        <v>25259.1355</v>
      </c>
      <c r="I59" s="53" t="str">
        <f t="shared" si="8"/>
        <v>No</v>
      </c>
      <c r="J59" s="53" t="str">
        <f t="shared" si="4"/>
        <v>No</v>
      </c>
      <c r="K59" s="26"/>
      <c r="L59" s="26"/>
      <c r="M59" s="26"/>
    </row>
    <row r="60" spans="1:13" ht="15.75" x14ac:dyDescent="0.25">
      <c r="A60" s="48">
        <v>51065</v>
      </c>
      <c r="B60" s="80" t="s">
        <v>35</v>
      </c>
      <c r="C60" s="43">
        <f>VLOOKUP(A60,Wages!$A:$C,3,FALSE)</f>
        <v>40197.93</v>
      </c>
      <c r="D60" s="44">
        <f>VLOOKUP(A60,Unemployment!$A:$F,6,FALSE)</f>
        <v>2.5</v>
      </c>
      <c r="E60" s="49">
        <f>VLOOKUP(A60,Poverty!$A:$E,4,FALSE)</f>
        <v>6.7</v>
      </c>
      <c r="F60" s="50" t="str">
        <f t="shared" si="6"/>
        <v>No</v>
      </c>
      <c r="G60" s="53" t="str">
        <f t="shared" si="7"/>
        <v>No</v>
      </c>
      <c r="H60" s="54" t="str">
        <f t="shared" si="5"/>
        <v>n/a</v>
      </c>
      <c r="I60" s="53" t="str">
        <f t="shared" si="8"/>
        <v>No</v>
      </c>
      <c r="J60" s="53" t="str">
        <f t="shared" si="4"/>
        <v>No</v>
      </c>
    </row>
    <row r="61" spans="1:13" ht="15.75" x14ac:dyDescent="0.25">
      <c r="A61" s="48">
        <v>51620</v>
      </c>
      <c r="B61" s="80" t="s">
        <v>109</v>
      </c>
      <c r="C61" s="43">
        <f>VLOOKUP(A61,Wages!$A:$C,3,FALSE)</f>
        <v>30520.86</v>
      </c>
      <c r="D61" s="44">
        <f>VLOOKUP(A61,Unemployment!$A:$F,6,FALSE)</f>
        <v>4.4000000000000004</v>
      </c>
      <c r="E61" s="49">
        <f>VLOOKUP(A61,Poverty!$A:$E,4,FALSE)</f>
        <v>20.8</v>
      </c>
      <c r="F61" s="50" t="str">
        <f t="shared" si="6"/>
        <v>Yes</v>
      </c>
      <c r="G61" s="53" t="str">
        <f t="shared" si="7"/>
        <v>Yes</v>
      </c>
      <c r="H61" s="54">
        <f t="shared" ref="H61:H92" si="9">IF(OR(D61&gt;$D$164,E61&gt;$E$164),C61*0.85,"n/a")</f>
        <v>25942.731</v>
      </c>
      <c r="I61" s="53" t="str">
        <f t="shared" si="8"/>
        <v>Yes</v>
      </c>
      <c r="J61" s="53" t="str">
        <f t="shared" si="4"/>
        <v>Yes</v>
      </c>
    </row>
    <row r="62" spans="1:13" s="52" customFormat="1" ht="15.75" x14ac:dyDescent="0.25">
      <c r="A62" s="48">
        <v>51067</v>
      </c>
      <c r="B62" s="80" t="s">
        <v>36</v>
      </c>
      <c r="C62" s="43">
        <f>VLOOKUP(A62,Wages!$A:$C,3,FALSE)</f>
        <v>33951.33</v>
      </c>
      <c r="D62" s="44">
        <f>VLOOKUP(A62,Unemployment!$A:$F,6,FALSE)</f>
        <v>3.1</v>
      </c>
      <c r="E62" s="49">
        <f>VLOOKUP(A62,Poverty!$A:$E,4,FALSE)</f>
        <v>13.3</v>
      </c>
      <c r="F62" s="50" t="str">
        <f t="shared" si="6"/>
        <v>Yes</v>
      </c>
      <c r="G62" s="53" t="str">
        <f t="shared" si="7"/>
        <v>Yes</v>
      </c>
      <c r="H62" s="54">
        <f t="shared" si="9"/>
        <v>28858.630499999999</v>
      </c>
      <c r="I62" s="53" t="str">
        <f t="shared" si="8"/>
        <v>Yes</v>
      </c>
      <c r="J62" s="53" t="str">
        <f t="shared" si="4"/>
        <v>No</v>
      </c>
      <c r="K62" s="26"/>
      <c r="L62" s="26"/>
      <c r="M62" s="26"/>
    </row>
    <row r="63" spans="1:13" ht="15.75" x14ac:dyDescent="0.25">
      <c r="A63" s="48">
        <v>51069</v>
      </c>
      <c r="B63" s="80" t="s">
        <v>37</v>
      </c>
      <c r="C63" s="43">
        <f>VLOOKUP(A63,Wages!$A:$C,3,FALSE)</f>
        <v>45819.040000000001</v>
      </c>
      <c r="D63" s="44">
        <f>VLOOKUP(A63,Unemployment!$A:$F,6,FALSE)</f>
        <v>2.6</v>
      </c>
      <c r="E63" s="49">
        <f>VLOOKUP(A63,Poverty!$A:$E,4,FALSE)</f>
        <v>6.7</v>
      </c>
      <c r="F63" s="50" t="str">
        <f t="shared" si="6"/>
        <v>No</v>
      </c>
      <c r="G63" s="53" t="str">
        <f t="shared" si="7"/>
        <v>No</v>
      </c>
      <c r="H63" s="54" t="str">
        <f t="shared" si="9"/>
        <v>n/a</v>
      </c>
      <c r="I63" s="53" t="str">
        <f t="shared" si="8"/>
        <v>No</v>
      </c>
      <c r="J63" s="53" t="str">
        <f t="shared" si="4"/>
        <v>No</v>
      </c>
    </row>
    <row r="64" spans="1:13" ht="15.75" x14ac:dyDescent="0.25">
      <c r="A64" s="48">
        <v>51630</v>
      </c>
      <c r="B64" s="80" t="s">
        <v>110</v>
      </c>
      <c r="C64" s="43">
        <f>VLOOKUP(A64,Wages!$A:$C,3,FALSE)</f>
        <v>45894.94</v>
      </c>
      <c r="D64" s="44">
        <f>VLOOKUP(A64,Unemployment!$A:$F,6,FALSE)</f>
        <v>3.5</v>
      </c>
      <c r="E64" s="49">
        <f>VLOOKUP(A64,Poverty!$A:$E,4,FALSE)</f>
        <v>14.1</v>
      </c>
      <c r="F64" s="50" t="str">
        <f t="shared" si="6"/>
        <v>Yes</v>
      </c>
      <c r="G64" s="53" t="str">
        <f t="shared" si="7"/>
        <v>Yes</v>
      </c>
      <c r="H64" s="54">
        <f t="shared" si="9"/>
        <v>39010.699000000001</v>
      </c>
      <c r="I64" s="53" t="str">
        <f t="shared" si="8"/>
        <v>Yes</v>
      </c>
      <c r="J64" s="53" t="str">
        <f t="shared" si="4"/>
        <v>Yes</v>
      </c>
    </row>
    <row r="65" spans="1:13" ht="15.75" x14ac:dyDescent="0.25">
      <c r="A65" s="48">
        <v>51640</v>
      </c>
      <c r="B65" s="80" t="s">
        <v>111</v>
      </c>
      <c r="C65" s="43">
        <f>VLOOKUP(A65,Wages!$A:$C,3,FALSE)</f>
        <v>31806.82</v>
      </c>
      <c r="D65" s="44">
        <f>VLOOKUP(A65,Unemployment!$A:$F,6,FALSE)</f>
        <v>3.5</v>
      </c>
      <c r="E65" s="49">
        <f>VLOOKUP(A65,Poverty!$A:$E,4,FALSE)</f>
        <v>21.5</v>
      </c>
      <c r="F65" s="50" t="str">
        <f t="shared" si="6"/>
        <v>Yes</v>
      </c>
      <c r="G65" s="53" t="str">
        <f t="shared" si="7"/>
        <v>Yes</v>
      </c>
      <c r="H65" s="54">
        <f t="shared" si="9"/>
        <v>27035.796999999999</v>
      </c>
      <c r="I65" s="53" t="str">
        <f t="shared" si="8"/>
        <v>Yes</v>
      </c>
      <c r="J65" s="53" t="str">
        <f t="shared" si="4"/>
        <v>Yes</v>
      </c>
    </row>
    <row r="66" spans="1:13" ht="15.75" x14ac:dyDescent="0.25">
      <c r="A66" s="48">
        <v>51071</v>
      </c>
      <c r="B66" s="80" t="s">
        <v>38</v>
      </c>
      <c r="C66" s="43">
        <f>VLOOKUP(A66,Wages!$A:$C,3,FALSE)</f>
        <v>40309.97</v>
      </c>
      <c r="D66" s="44">
        <f>VLOOKUP(A66,Unemployment!$A:$F,6,FALSE)</f>
        <v>3.3</v>
      </c>
      <c r="E66" s="49">
        <f>VLOOKUP(A66,Poverty!$A:$E,4,FALSE)</f>
        <v>11.4</v>
      </c>
      <c r="F66" s="50" t="str">
        <f t="shared" si="6"/>
        <v>Yes</v>
      </c>
      <c r="G66" s="53" t="str">
        <f t="shared" si="7"/>
        <v>Yes</v>
      </c>
      <c r="H66" s="54">
        <f t="shared" si="9"/>
        <v>34263.474499999997</v>
      </c>
      <c r="I66" s="53" t="str">
        <f t="shared" si="8"/>
        <v>Yes</v>
      </c>
      <c r="J66" s="53" t="str">
        <f t="shared" si="4"/>
        <v>No</v>
      </c>
    </row>
    <row r="67" spans="1:13" ht="15.75" x14ac:dyDescent="0.25">
      <c r="A67" s="48">
        <v>51073</v>
      </c>
      <c r="B67" s="80" t="s">
        <v>39</v>
      </c>
      <c r="C67" s="43">
        <f>VLOOKUP(A67,Wages!$A:$C,3,FALSE)</f>
        <v>34596.019999999997</v>
      </c>
      <c r="D67" s="44">
        <f>VLOOKUP(A67,Unemployment!$A:$F,6,FALSE)</f>
        <v>2.7</v>
      </c>
      <c r="E67" s="49">
        <f>VLOOKUP(A67,Poverty!$A:$E,4,FALSE)</f>
        <v>9.8000000000000007</v>
      </c>
      <c r="F67" s="50" t="str">
        <f t="shared" si="6"/>
        <v>No</v>
      </c>
      <c r="G67" s="53" t="str">
        <f t="shared" si="7"/>
        <v>No</v>
      </c>
      <c r="H67" s="54" t="str">
        <f t="shared" si="9"/>
        <v>n/a</v>
      </c>
      <c r="I67" s="53" t="str">
        <f t="shared" si="8"/>
        <v>No</v>
      </c>
      <c r="J67" s="53" t="str">
        <f t="shared" si="4"/>
        <v>No</v>
      </c>
    </row>
    <row r="68" spans="1:13" ht="15.75" x14ac:dyDescent="0.25">
      <c r="A68" s="48">
        <v>51075</v>
      </c>
      <c r="B68" s="80" t="s">
        <v>40</v>
      </c>
      <c r="C68" s="43">
        <f>VLOOKUP(A68,Wages!$A:$C,3,FALSE)</f>
        <v>96469.66</v>
      </c>
      <c r="D68" s="44">
        <f>VLOOKUP(A68,Unemployment!$A:$F,6,FALSE)</f>
        <v>3</v>
      </c>
      <c r="E68" s="49">
        <f>VLOOKUP(A68,Poverty!$A:$E,4,FALSE)</f>
        <v>6.1</v>
      </c>
      <c r="F68" s="50" t="str">
        <f t="shared" si="6"/>
        <v>No</v>
      </c>
      <c r="G68" s="53" t="str">
        <f t="shared" si="7"/>
        <v>No</v>
      </c>
      <c r="H68" s="54" t="str">
        <f t="shared" si="9"/>
        <v>n/a</v>
      </c>
      <c r="I68" s="53" t="str">
        <f t="shared" si="8"/>
        <v>No</v>
      </c>
      <c r="J68" s="53" t="str">
        <f t="shared" si="4"/>
        <v>No</v>
      </c>
    </row>
    <row r="69" spans="1:13" ht="15.75" x14ac:dyDescent="0.25">
      <c r="A69" s="48">
        <v>51077</v>
      </c>
      <c r="B69" s="80" t="s">
        <v>41</v>
      </c>
      <c r="C69" s="43">
        <f>VLOOKUP(A69,Wages!$A:$C,3,FALSE)</f>
        <v>29401.599999999999</v>
      </c>
      <c r="D69" s="44">
        <f>VLOOKUP(A69,Unemployment!$A:$F,6,FALSE)</f>
        <v>3.1</v>
      </c>
      <c r="E69" s="49">
        <f>VLOOKUP(A69,Poverty!$A:$E,4,FALSE)</f>
        <v>19.100000000000001</v>
      </c>
      <c r="F69" s="50" t="str">
        <f t="shared" si="6"/>
        <v>Yes</v>
      </c>
      <c r="G69" s="53" t="str">
        <f t="shared" si="7"/>
        <v>Yes</v>
      </c>
      <c r="H69" s="54">
        <f t="shared" si="9"/>
        <v>24991.359999999997</v>
      </c>
      <c r="I69" s="53" t="str">
        <f t="shared" si="8"/>
        <v>Yes</v>
      </c>
      <c r="J69" s="53" t="str">
        <f t="shared" si="4"/>
        <v>No</v>
      </c>
    </row>
    <row r="70" spans="1:13" ht="15.75" x14ac:dyDescent="0.25">
      <c r="A70" s="48">
        <v>51079</v>
      </c>
      <c r="B70" s="80" t="s">
        <v>42</v>
      </c>
      <c r="C70" s="43">
        <f>VLOOKUP(A70,Wages!$A:$C,3,FALSE)</f>
        <v>35075.78</v>
      </c>
      <c r="D70" s="44">
        <f>VLOOKUP(A70,Unemployment!$A:$F,6,FALSE)</f>
        <v>2.5</v>
      </c>
      <c r="E70" s="49">
        <f>VLOOKUP(A70,Poverty!$A:$E,4,FALSE)</f>
        <v>8.3000000000000007</v>
      </c>
      <c r="F70" s="50" t="str">
        <f t="shared" si="6"/>
        <v>No</v>
      </c>
      <c r="G70" s="53" t="str">
        <f t="shared" si="7"/>
        <v>No</v>
      </c>
      <c r="H70" s="54" t="str">
        <f t="shared" si="9"/>
        <v>n/a</v>
      </c>
      <c r="I70" s="53" t="str">
        <f t="shared" si="8"/>
        <v>No</v>
      </c>
      <c r="J70" s="53" t="str">
        <f t="shared" si="4"/>
        <v>No</v>
      </c>
    </row>
    <row r="71" spans="1:13" ht="15.75" x14ac:dyDescent="0.25">
      <c r="A71" s="48">
        <v>51081</v>
      </c>
      <c r="B71" s="80" t="s">
        <v>43</v>
      </c>
      <c r="C71" s="43">
        <f>VLOOKUP(A71,Wages!$A:$C,3,FALSE)</f>
        <v>41828.5</v>
      </c>
      <c r="D71" s="44">
        <f>VLOOKUP(A71,Unemployment!$A:$F,6,FALSE)</f>
        <v>3.7</v>
      </c>
      <c r="E71" s="49">
        <f>VLOOKUP(A71,Poverty!$A:$E,4,FALSE)</f>
        <v>23.9</v>
      </c>
      <c r="F71" s="50" t="str">
        <f t="shared" si="6"/>
        <v>Yes</v>
      </c>
      <c r="G71" s="53" t="str">
        <f t="shared" si="7"/>
        <v>Yes</v>
      </c>
      <c r="H71" s="54">
        <f t="shared" si="9"/>
        <v>35554.224999999999</v>
      </c>
      <c r="I71" s="53" t="str">
        <f t="shared" si="8"/>
        <v>Yes</v>
      </c>
      <c r="J71" s="53" t="str">
        <f t="shared" si="4"/>
        <v>Yes</v>
      </c>
    </row>
    <row r="72" spans="1:13" ht="15.75" x14ac:dyDescent="0.25">
      <c r="A72" s="48">
        <v>51083</v>
      </c>
      <c r="B72" s="80" t="s">
        <v>44</v>
      </c>
      <c r="C72" s="43">
        <f>VLOOKUP(A72,Wages!$A:$C,3,FALSE)</f>
        <v>37377.730000000003</v>
      </c>
      <c r="D72" s="44">
        <f>VLOOKUP(A72,Unemployment!$A:$F,6,FALSE)</f>
        <v>4.0999999999999996</v>
      </c>
      <c r="E72" s="49">
        <f>VLOOKUP(A72,Poverty!$A:$E,4,FALSE)</f>
        <v>17.899999999999999</v>
      </c>
      <c r="F72" s="50" t="str">
        <f t="shared" si="6"/>
        <v>Yes</v>
      </c>
      <c r="G72" s="53" t="str">
        <f t="shared" si="7"/>
        <v>Yes</v>
      </c>
      <c r="H72" s="54">
        <f t="shared" si="9"/>
        <v>31771.070500000002</v>
      </c>
      <c r="I72" s="53" t="str">
        <f t="shared" si="8"/>
        <v>Yes</v>
      </c>
      <c r="J72" s="53" t="str">
        <f t="shared" si="4"/>
        <v>Yes</v>
      </c>
    </row>
    <row r="73" spans="1:13" ht="15.75" x14ac:dyDescent="0.25">
      <c r="A73" s="48">
        <v>51650</v>
      </c>
      <c r="B73" s="80" t="s">
        <v>112</v>
      </c>
      <c r="C73" s="43">
        <f>VLOOKUP(A73,Wages!$A:$C,3,FALSE)</f>
        <v>47139.57</v>
      </c>
      <c r="D73" s="44">
        <f>VLOOKUP(A73,Unemployment!$A:$F,6,FALSE)</f>
        <v>4</v>
      </c>
      <c r="E73" s="49">
        <f>VLOOKUP(A73,Poverty!$A:$E,4,FALSE)</f>
        <v>15.5</v>
      </c>
      <c r="F73" s="50" t="str">
        <f t="shared" si="6"/>
        <v>Yes</v>
      </c>
      <c r="G73" s="53" t="str">
        <f t="shared" si="7"/>
        <v>Yes</v>
      </c>
      <c r="H73" s="54">
        <f t="shared" si="9"/>
        <v>40068.6345</v>
      </c>
      <c r="I73" s="53" t="str">
        <f t="shared" si="8"/>
        <v>Yes</v>
      </c>
      <c r="J73" s="53" t="str">
        <f t="shared" si="4"/>
        <v>Yes</v>
      </c>
    </row>
    <row r="74" spans="1:13" ht="15.75" x14ac:dyDescent="0.25">
      <c r="A74" s="48">
        <v>51085</v>
      </c>
      <c r="B74" s="80" t="s">
        <v>45</v>
      </c>
      <c r="C74" s="43">
        <f>VLOOKUP(A74,Wages!$A:$C,3,FALSE)</f>
        <v>42954.53</v>
      </c>
      <c r="D74" s="44">
        <f>VLOOKUP(A74,Unemployment!$A:$F,6,FALSE)</f>
        <v>2.6</v>
      </c>
      <c r="E74" s="49">
        <f>VLOOKUP(A74,Poverty!$A:$E,4,FALSE)</f>
        <v>5.4</v>
      </c>
      <c r="F74" s="50" t="str">
        <f t="shared" si="6"/>
        <v>No</v>
      </c>
      <c r="G74" s="53" t="str">
        <f t="shared" si="7"/>
        <v>No</v>
      </c>
      <c r="H74" s="54" t="str">
        <f t="shared" si="9"/>
        <v>n/a</v>
      </c>
      <c r="I74" s="53" t="str">
        <f t="shared" si="8"/>
        <v>No</v>
      </c>
      <c r="J74" s="53" t="str">
        <f t="shared" si="4"/>
        <v>No</v>
      </c>
    </row>
    <row r="75" spans="1:13" ht="15.75" x14ac:dyDescent="0.25">
      <c r="A75" s="48">
        <v>51660</v>
      </c>
      <c r="B75" s="80" t="s">
        <v>113</v>
      </c>
      <c r="C75" s="43">
        <f>VLOOKUP(A75,Wages!$A:$C,3,FALSE)</f>
        <v>38721.050000000003</v>
      </c>
      <c r="D75" s="44">
        <f>VLOOKUP(A75,Unemployment!$A:$F,6,FALSE)</f>
        <v>3.5</v>
      </c>
      <c r="E75" s="49">
        <f>VLOOKUP(A75,Poverty!$A:$E,4,FALSE)</f>
        <v>23.3</v>
      </c>
      <c r="F75" s="50" t="str">
        <f t="shared" si="6"/>
        <v>Yes</v>
      </c>
      <c r="G75" s="53" t="str">
        <f t="shared" si="7"/>
        <v>Yes</v>
      </c>
      <c r="H75" s="54">
        <f t="shared" si="9"/>
        <v>32912.892500000002</v>
      </c>
      <c r="I75" s="53" t="str">
        <f t="shared" si="8"/>
        <v>Yes</v>
      </c>
      <c r="J75" s="53" t="str">
        <f t="shared" si="4"/>
        <v>Yes</v>
      </c>
    </row>
    <row r="76" spans="1:13" ht="15.75" x14ac:dyDescent="0.25">
      <c r="A76" s="48">
        <v>51087</v>
      </c>
      <c r="B76" s="80" t="s">
        <v>46</v>
      </c>
      <c r="C76" s="43">
        <f>VLOOKUP(A76,Wages!$A:$C,3,FALSE)</f>
        <v>54064.959999999999</v>
      </c>
      <c r="D76" s="44">
        <f>VLOOKUP(A76,Unemployment!$A:$F,6,FALSE)</f>
        <v>3</v>
      </c>
      <c r="E76" s="49">
        <f>VLOOKUP(A76,Poverty!$A:$E,4,FALSE)</f>
        <v>9.5</v>
      </c>
      <c r="F76" s="50" t="str">
        <f t="shared" si="6"/>
        <v>No</v>
      </c>
      <c r="G76" s="53" t="str">
        <f t="shared" si="7"/>
        <v>No</v>
      </c>
      <c r="H76" s="54" t="str">
        <f t="shared" si="9"/>
        <v>n/a</v>
      </c>
      <c r="I76" s="53" t="str">
        <f t="shared" si="8"/>
        <v>No</v>
      </c>
      <c r="J76" s="53" t="str">
        <f t="shared" si="4"/>
        <v>No</v>
      </c>
    </row>
    <row r="77" spans="1:13" ht="15.75" x14ac:dyDescent="0.25">
      <c r="A77" s="48">
        <v>51089</v>
      </c>
      <c r="B77" s="80" t="s">
        <v>47</v>
      </c>
      <c r="C77" s="43">
        <f>VLOOKUP(A77,Wages!$A:$C,3,FALSE)</f>
        <v>33602.06</v>
      </c>
      <c r="D77" s="44">
        <f>VLOOKUP(A77,Unemployment!$A:$F,6,FALSE)</f>
        <v>3.7</v>
      </c>
      <c r="E77" s="49">
        <f>VLOOKUP(A77,Poverty!$A:$E,4,FALSE)</f>
        <v>16.2</v>
      </c>
      <c r="F77" s="50" t="str">
        <f t="shared" si="6"/>
        <v>Yes</v>
      </c>
      <c r="G77" s="53" t="str">
        <f t="shared" si="7"/>
        <v>Yes</v>
      </c>
      <c r="H77" s="54">
        <f t="shared" si="9"/>
        <v>28561.750999999997</v>
      </c>
      <c r="I77" s="53" t="str">
        <f t="shared" si="8"/>
        <v>Yes</v>
      </c>
      <c r="J77" s="53" t="str">
        <f t="shared" si="4"/>
        <v>Yes</v>
      </c>
    </row>
    <row r="78" spans="1:13" s="52" customFormat="1" ht="15.75" x14ac:dyDescent="0.25">
      <c r="A78" s="48">
        <v>51091</v>
      </c>
      <c r="B78" s="80" t="s">
        <v>48</v>
      </c>
      <c r="C78" s="43">
        <f>VLOOKUP(A78,Wages!$A:$C,3,FALSE)</f>
        <v>31684.66</v>
      </c>
      <c r="D78" s="44">
        <f>VLOOKUP(A78,Unemployment!$A:$F,6,FALSE)</f>
        <v>2.7</v>
      </c>
      <c r="E78" s="49">
        <f>VLOOKUP(A78,Poverty!$A:$E,4,FALSE)</f>
        <v>12.5</v>
      </c>
      <c r="F78" s="50" t="str">
        <f t="shared" si="6"/>
        <v>No</v>
      </c>
      <c r="G78" s="53" t="str">
        <f t="shared" si="7"/>
        <v>Yes</v>
      </c>
      <c r="H78" s="54">
        <f t="shared" si="9"/>
        <v>26931.960999999999</v>
      </c>
      <c r="I78" s="53" t="str">
        <f t="shared" si="8"/>
        <v>No</v>
      </c>
      <c r="J78" s="53" t="str">
        <f t="shared" si="4"/>
        <v>No</v>
      </c>
      <c r="K78" s="26"/>
      <c r="L78" s="26"/>
      <c r="M78" s="26"/>
    </row>
    <row r="79" spans="1:13" ht="15.75" x14ac:dyDescent="0.25">
      <c r="A79" s="48">
        <v>51670</v>
      </c>
      <c r="B79" s="80" t="s">
        <v>114</v>
      </c>
      <c r="C79" s="43">
        <f>VLOOKUP(A79,Wages!$A:$C,3,FALSE)</f>
        <v>55063.07</v>
      </c>
      <c r="D79" s="44">
        <f>VLOOKUP(A79,Unemployment!$A:$F,6,FALSE)</f>
        <v>4.8</v>
      </c>
      <c r="E79" s="49">
        <f>VLOOKUP(A79,Poverty!$A:$E,4,FALSE)</f>
        <v>19.899999999999999</v>
      </c>
      <c r="F79" s="50" t="str">
        <f t="shared" si="6"/>
        <v>Yes</v>
      </c>
      <c r="G79" s="53" t="str">
        <f t="shared" si="7"/>
        <v>Yes</v>
      </c>
      <c r="H79" s="54">
        <f t="shared" si="9"/>
        <v>46803.609499999999</v>
      </c>
      <c r="I79" s="53" t="str">
        <f t="shared" si="8"/>
        <v>Yes</v>
      </c>
      <c r="J79" s="53" t="str">
        <f t="shared" si="4"/>
        <v>Yes</v>
      </c>
    </row>
    <row r="80" spans="1:13" ht="15.75" x14ac:dyDescent="0.25">
      <c r="A80" s="48">
        <v>51093</v>
      </c>
      <c r="B80" s="80" t="s">
        <v>49</v>
      </c>
      <c r="C80" s="43">
        <f>VLOOKUP(A80,Wages!$A:$C,3,FALSE)</f>
        <v>47262.59</v>
      </c>
      <c r="D80" s="44">
        <f>VLOOKUP(A80,Unemployment!$A:$F,6,FALSE)</f>
        <v>3</v>
      </c>
      <c r="E80" s="49">
        <f>VLOOKUP(A80,Poverty!$A:$E,4,FALSE)</f>
        <v>8.5</v>
      </c>
      <c r="F80" s="50" t="str">
        <f t="shared" si="6"/>
        <v>No</v>
      </c>
      <c r="G80" s="53" t="str">
        <f t="shared" si="7"/>
        <v>No</v>
      </c>
      <c r="H80" s="54" t="str">
        <f t="shared" si="9"/>
        <v>n/a</v>
      </c>
      <c r="I80" s="53" t="str">
        <f t="shared" si="8"/>
        <v>No</v>
      </c>
      <c r="J80" s="53" t="str">
        <f t="shared" si="4"/>
        <v>No</v>
      </c>
    </row>
    <row r="81" spans="1:13" ht="15.75" x14ac:dyDescent="0.25">
      <c r="A81" s="48">
        <v>51095</v>
      </c>
      <c r="B81" s="80" t="s">
        <v>50</v>
      </c>
      <c r="C81" s="43">
        <f>VLOOKUP(A81,Wages!$A:$C,3,FALSE)</f>
        <v>38673.94</v>
      </c>
      <c r="D81" s="44">
        <f>VLOOKUP(A81,Unemployment!$A:$F,6,FALSE)</f>
        <v>2.9</v>
      </c>
      <c r="E81" s="49">
        <f>VLOOKUP(A81,Poverty!$A:$E,4,FALSE)</f>
        <v>6.8</v>
      </c>
      <c r="F81" s="50" t="str">
        <f t="shared" si="6"/>
        <v>No</v>
      </c>
      <c r="G81" s="53" t="str">
        <f t="shared" si="7"/>
        <v>No</v>
      </c>
      <c r="H81" s="54" t="str">
        <f t="shared" si="9"/>
        <v>n/a</v>
      </c>
      <c r="I81" s="53" t="str">
        <f t="shared" si="8"/>
        <v>No</v>
      </c>
      <c r="J81" s="53" t="str">
        <f t="shared" si="4"/>
        <v>No</v>
      </c>
    </row>
    <row r="82" spans="1:13" ht="15.75" x14ac:dyDescent="0.25">
      <c r="A82" s="48">
        <v>51097</v>
      </c>
      <c r="B82" s="80" t="s">
        <v>51</v>
      </c>
      <c r="C82" s="43">
        <f>VLOOKUP(A82,Wages!$A:$C,3,FALSE)</f>
        <v>38224.75</v>
      </c>
      <c r="D82" s="44">
        <f>VLOOKUP(A82,Unemployment!$A:$F,6,FALSE)</f>
        <v>3</v>
      </c>
      <c r="E82" s="49">
        <f>VLOOKUP(A82,Poverty!$A:$E,4,FALSE)</f>
        <v>12.3</v>
      </c>
      <c r="F82" s="50" t="str">
        <f t="shared" ref="F82:F113" si="10">IF(D82&gt;$D$164,"Yes","No")</f>
        <v>No</v>
      </c>
      <c r="G82" s="53" t="str">
        <f t="shared" ref="G82:G113" si="11">IF(E82&gt;$E$164,"Yes","No")</f>
        <v>Yes</v>
      </c>
      <c r="H82" s="54">
        <f t="shared" si="9"/>
        <v>32491.037499999999</v>
      </c>
      <c r="I82" s="53" t="str">
        <f t="shared" ref="I82:I113" si="12">IF(AND(D82&gt;$D$164,E82&gt;$E$164),"Yes","No")</f>
        <v>No</v>
      </c>
      <c r="J82" s="53" t="str">
        <f t="shared" si="4"/>
        <v>No</v>
      </c>
    </row>
    <row r="83" spans="1:13" s="52" customFormat="1" ht="15.75" x14ac:dyDescent="0.25">
      <c r="A83" s="48">
        <v>51099</v>
      </c>
      <c r="B83" s="80" t="s">
        <v>52</v>
      </c>
      <c r="C83" s="43">
        <f>VLOOKUP(A83,Wages!$A:$C,3,FALSE)</f>
        <v>77522.87</v>
      </c>
      <c r="D83" s="44">
        <f>VLOOKUP(A83,Unemployment!$A:$F,6,FALSE)</f>
        <v>2.9</v>
      </c>
      <c r="E83" s="49">
        <f>VLOOKUP(A83,Poverty!$A:$E,4,FALSE)</f>
        <v>6.8</v>
      </c>
      <c r="F83" s="50" t="str">
        <f t="shared" si="10"/>
        <v>No</v>
      </c>
      <c r="G83" s="53" t="str">
        <f t="shared" si="11"/>
        <v>No</v>
      </c>
      <c r="H83" s="54" t="str">
        <f t="shared" si="9"/>
        <v>n/a</v>
      </c>
      <c r="I83" s="53" t="str">
        <f t="shared" si="12"/>
        <v>No</v>
      </c>
      <c r="J83" s="53" t="str">
        <f t="shared" si="4"/>
        <v>No</v>
      </c>
      <c r="K83" s="26"/>
      <c r="L83" s="26"/>
      <c r="M83" s="26"/>
    </row>
    <row r="84" spans="1:13" ht="15.75" x14ac:dyDescent="0.25">
      <c r="A84" s="48">
        <v>51101</v>
      </c>
      <c r="B84" s="80" t="s">
        <v>53</v>
      </c>
      <c r="C84" s="43">
        <f>VLOOKUP(A84,Wages!$A:$C,3,FALSE)</f>
        <v>44650.38</v>
      </c>
      <c r="D84" s="44">
        <f>VLOOKUP(A84,Unemployment!$A:$F,6,FALSE)</f>
        <v>2.9</v>
      </c>
      <c r="E84" s="49">
        <f>VLOOKUP(A84,Poverty!$A:$E,4,FALSE)</f>
        <v>6.8</v>
      </c>
      <c r="F84" s="50" t="str">
        <f t="shared" si="10"/>
        <v>No</v>
      </c>
      <c r="G84" s="53" t="str">
        <f t="shared" si="11"/>
        <v>No</v>
      </c>
      <c r="H84" s="54" t="str">
        <f t="shared" si="9"/>
        <v>n/a</v>
      </c>
      <c r="I84" s="53" t="str">
        <f t="shared" si="12"/>
        <v>No</v>
      </c>
      <c r="J84" s="53" t="str">
        <f t="shared" si="4"/>
        <v>No</v>
      </c>
    </row>
    <row r="85" spans="1:13" ht="15.75" x14ac:dyDescent="0.25">
      <c r="A85" s="48">
        <v>51103</v>
      </c>
      <c r="B85" s="80" t="s">
        <v>54</v>
      </c>
      <c r="C85" s="43">
        <f>VLOOKUP(A85,Wages!$A:$C,3,FALSE)</f>
        <v>36698.18</v>
      </c>
      <c r="D85" s="44">
        <f>VLOOKUP(A85,Unemployment!$A:$F,6,FALSE)</f>
        <v>4.3</v>
      </c>
      <c r="E85" s="49">
        <f>VLOOKUP(A85,Poverty!$A:$E,4,FALSE)</f>
        <v>12.9</v>
      </c>
      <c r="F85" s="50" t="str">
        <f t="shared" si="10"/>
        <v>Yes</v>
      </c>
      <c r="G85" s="53" t="str">
        <f t="shared" si="11"/>
        <v>Yes</v>
      </c>
      <c r="H85" s="54">
        <f t="shared" si="9"/>
        <v>31193.452999999998</v>
      </c>
      <c r="I85" s="53" t="str">
        <f t="shared" si="12"/>
        <v>Yes</v>
      </c>
      <c r="J85" s="53" t="str">
        <f t="shared" ref="J85:J148" si="13">IF(D85&gt;=($D$164+0.5),"Yes","No")</f>
        <v>Yes</v>
      </c>
    </row>
    <row r="86" spans="1:13" ht="15.75" x14ac:dyDescent="0.25">
      <c r="A86" s="48">
        <v>51105</v>
      </c>
      <c r="B86" s="80" t="s">
        <v>55</v>
      </c>
      <c r="C86" s="43">
        <f>VLOOKUP(A86,Wages!$A:$C,3,FALSE)</f>
        <v>32792.269999999997</v>
      </c>
      <c r="D86" s="44">
        <f>VLOOKUP(A86,Unemployment!$A:$F,6,FALSE)</f>
        <v>4.0999999999999996</v>
      </c>
      <c r="E86" s="49">
        <f>VLOOKUP(A86,Poverty!$A:$E,4,FALSE)</f>
        <v>28.2</v>
      </c>
      <c r="F86" s="50" t="str">
        <f t="shared" si="10"/>
        <v>Yes</v>
      </c>
      <c r="G86" s="53" t="str">
        <f t="shared" si="11"/>
        <v>Yes</v>
      </c>
      <c r="H86" s="54">
        <f t="shared" si="9"/>
        <v>27873.429499999998</v>
      </c>
      <c r="I86" s="53" t="str">
        <f t="shared" si="12"/>
        <v>Yes</v>
      </c>
      <c r="J86" s="53" t="str">
        <f t="shared" si="13"/>
        <v>Yes</v>
      </c>
    </row>
    <row r="87" spans="1:13" ht="15.75" x14ac:dyDescent="0.25">
      <c r="A87" s="48">
        <v>51678</v>
      </c>
      <c r="B87" s="80" t="s">
        <v>115</v>
      </c>
      <c r="C87" s="43">
        <f>VLOOKUP(A87,Wages!$A:$C,3,FALSE)</f>
        <v>43238.76</v>
      </c>
      <c r="D87" s="44">
        <f>VLOOKUP(A87,Unemployment!$A:$F,6,FALSE)</f>
        <v>4.7</v>
      </c>
      <c r="E87" s="49">
        <f>VLOOKUP(A87,Poverty!$A:$E,4,FALSE)</f>
        <v>24.5</v>
      </c>
      <c r="F87" s="50" t="str">
        <f t="shared" si="10"/>
        <v>Yes</v>
      </c>
      <c r="G87" s="53" t="str">
        <f t="shared" si="11"/>
        <v>Yes</v>
      </c>
      <c r="H87" s="54">
        <f t="shared" si="9"/>
        <v>36752.946000000004</v>
      </c>
      <c r="I87" s="53" t="str">
        <f t="shared" si="12"/>
        <v>Yes</v>
      </c>
      <c r="J87" s="53" t="str">
        <f t="shared" si="13"/>
        <v>Yes</v>
      </c>
    </row>
    <row r="88" spans="1:13" ht="15.75" x14ac:dyDescent="0.25">
      <c r="A88" s="48">
        <v>51107</v>
      </c>
      <c r="B88" s="80" t="s">
        <v>56</v>
      </c>
      <c r="C88" s="43">
        <f>VLOOKUP(A88,Wages!$A:$C,3,FALSE)</f>
        <v>65729.119999999995</v>
      </c>
      <c r="D88" s="44">
        <f>VLOOKUP(A88,Unemployment!$A:$F,6,FALSE)</f>
        <v>2.5</v>
      </c>
      <c r="E88" s="49">
        <f>VLOOKUP(A88,Poverty!$A:$E,4,FALSE)</f>
        <v>3</v>
      </c>
      <c r="F88" s="50" t="str">
        <f t="shared" si="10"/>
        <v>No</v>
      </c>
      <c r="G88" s="53" t="str">
        <f t="shared" si="11"/>
        <v>No</v>
      </c>
      <c r="H88" s="54" t="str">
        <f t="shared" si="9"/>
        <v>n/a</v>
      </c>
      <c r="I88" s="53" t="str">
        <f t="shared" si="12"/>
        <v>No</v>
      </c>
      <c r="J88" s="53" t="str">
        <f t="shared" si="13"/>
        <v>No</v>
      </c>
    </row>
    <row r="89" spans="1:13" ht="15.75" x14ac:dyDescent="0.25">
      <c r="A89" s="48">
        <v>51109</v>
      </c>
      <c r="B89" s="80" t="s">
        <v>57</v>
      </c>
      <c r="C89" s="43">
        <f>VLOOKUP(A89,Wages!$A:$C,3,FALSE)</f>
        <v>50654.400000000001</v>
      </c>
      <c r="D89" s="44">
        <f>VLOOKUP(A89,Unemployment!$A:$F,6,FALSE)</f>
        <v>2.7</v>
      </c>
      <c r="E89" s="49">
        <f>VLOOKUP(A89,Poverty!$A:$E,4,FALSE)</f>
        <v>10.8</v>
      </c>
      <c r="F89" s="50" t="str">
        <f t="shared" si="10"/>
        <v>No</v>
      </c>
      <c r="G89" s="53" t="str">
        <f t="shared" si="11"/>
        <v>Yes</v>
      </c>
      <c r="H89" s="54">
        <f t="shared" si="9"/>
        <v>43056.24</v>
      </c>
      <c r="I89" s="53" t="str">
        <f t="shared" si="12"/>
        <v>No</v>
      </c>
      <c r="J89" s="53" t="str">
        <f t="shared" si="13"/>
        <v>No</v>
      </c>
    </row>
    <row r="90" spans="1:13" ht="15.75" x14ac:dyDescent="0.25">
      <c r="A90" s="48">
        <v>51111</v>
      </c>
      <c r="B90" s="80" t="s">
        <v>58</v>
      </c>
      <c r="C90" s="43">
        <f>VLOOKUP(A90,Wages!$A:$C,3,FALSE)</f>
        <v>33781.26</v>
      </c>
      <c r="D90" s="44">
        <f>VLOOKUP(A90,Unemployment!$A:$F,6,FALSE)</f>
        <v>3.2</v>
      </c>
      <c r="E90" s="49">
        <f>VLOOKUP(A90,Poverty!$A:$E,4,FALSE)</f>
        <v>20.5</v>
      </c>
      <c r="F90" s="50" t="str">
        <f t="shared" si="10"/>
        <v>Yes</v>
      </c>
      <c r="G90" s="53" t="str">
        <f t="shared" si="11"/>
        <v>Yes</v>
      </c>
      <c r="H90" s="54">
        <f t="shared" si="9"/>
        <v>28714.071</v>
      </c>
      <c r="I90" s="53" t="str">
        <f t="shared" si="12"/>
        <v>Yes</v>
      </c>
      <c r="J90" s="53" t="str">
        <f t="shared" si="13"/>
        <v>No</v>
      </c>
    </row>
    <row r="91" spans="1:13" ht="15.75" x14ac:dyDescent="0.25">
      <c r="A91" s="48">
        <v>51680</v>
      </c>
      <c r="B91" s="80" t="s">
        <v>116</v>
      </c>
      <c r="C91" s="43">
        <f>VLOOKUP(A91,Wages!$A:$C,3,FALSE)</f>
        <v>44328.88</v>
      </c>
      <c r="D91" s="44">
        <f>VLOOKUP(A91,Unemployment!$A:$F,6,FALSE)</f>
        <v>4</v>
      </c>
      <c r="E91" s="49">
        <f>VLOOKUP(A91,Poverty!$A:$E,4,FALSE)</f>
        <v>18.8</v>
      </c>
      <c r="F91" s="50" t="str">
        <f t="shared" si="10"/>
        <v>Yes</v>
      </c>
      <c r="G91" s="53" t="str">
        <f t="shared" si="11"/>
        <v>Yes</v>
      </c>
      <c r="H91" s="54">
        <f t="shared" si="9"/>
        <v>37679.547999999995</v>
      </c>
      <c r="I91" s="53" t="str">
        <f t="shared" si="12"/>
        <v>Yes</v>
      </c>
      <c r="J91" s="53" t="str">
        <f t="shared" si="13"/>
        <v>Yes</v>
      </c>
    </row>
    <row r="92" spans="1:13" ht="15.75" x14ac:dyDescent="0.25">
      <c r="A92" s="48">
        <v>51113</v>
      </c>
      <c r="B92" s="80" t="s">
        <v>59</v>
      </c>
      <c r="C92" s="43">
        <f>VLOOKUP(A92,Wages!$A:$C,3,FALSE)</f>
        <v>35867.71</v>
      </c>
      <c r="D92" s="44">
        <f>VLOOKUP(A92,Unemployment!$A:$F,6,FALSE)</f>
        <v>2.4</v>
      </c>
      <c r="E92" s="49">
        <f>VLOOKUP(A92,Poverty!$A:$E,4,FALSE)</f>
        <v>11.3</v>
      </c>
      <c r="F92" s="50" t="str">
        <f t="shared" si="10"/>
        <v>No</v>
      </c>
      <c r="G92" s="53" t="str">
        <f t="shared" si="11"/>
        <v>Yes</v>
      </c>
      <c r="H92" s="54">
        <f t="shared" si="9"/>
        <v>30487.553499999998</v>
      </c>
      <c r="I92" s="53" t="str">
        <f t="shared" si="12"/>
        <v>No</v>
      </c>
      <c r="J92" s="53" t="str">
        <f t="shared" si="13"/>
        <v>No</v>
      </c>
    </row>
    <row r="93" spans="1:13" ht="15.75" x14ac:dyDescent="0.25">
      <c r="A93" s="48">
        <v>51683</v>
      </c>
      <c r="B93" s="80" t="s">
        <v>117</v>
      </c>
      <c r="C93" s="43">
        <f>VLOOKUP(A93,Wages!$A:$C,3,FALSE)</f>
        <v>62730.55</v>
      </c>
      <c r="D93" s="44">
        <f>VLOOKUP(A93,Unemployment!$A:$F,6,FALSE)</f>
        <v>2.7</v>
      </c>
      <c r="E93" s="49">
        <f>VLOOKUP(A93,Poverty!$A:$E,4,FALSE)</f>
        <v>8.6999999999999993</v>
      </c>
      <c r="F93" s="50" t="str">
        <f t="shared" si="10"/>
        <v>No</v>
      </c>
      <c r="G93" s="53" t="str">
        <f t="shared" si="11"/>
        <v>No</v>
      </c>
      <c r="H93" s="54" t="str">
        <f t="shared" ref="H93:H124" si="14">IF(OR(D93&gt;$D$164,E93&gt;$E$164),C93*0.85,"n/a")</f>
        <v>n/a</v>
      </c>
      <c r="I93" s="53" t="str">
        <f t="shared" si="12"/>
        <v>No</v>
      </c>
      <c r="J93" s="53" t="str">
        <f t="shared" si="13"/>
        <v>No</v>
      </c>
    </row>
    <row r="94" spans="1:13" ht="15.75" x14ac:dyDescent="0.25">
      <c r="A94" s="48">
        <v>51685</v>
      </c>
      <c r="B94" s="80" t="s">
        <v>118</v>
      </c>
      <c r="C94" s="43">
        <f>VLOOKUP(A94,Wages!$A:$C,3,FALSE)</f>
        <v>48931</v>
      </c>
      <c r="D94" s="44">
        <f>VLOOKUP(A94,Unemployment!$A:$F,6,FALSE)</f>
        <v>2.7</v>
      </c>
      <c r="E94" s="49">
        <f>VLOOKUP(A94,Poverty!$A:$E,4,FALSE)</f>
        <v>7.1</v>
      </c>
      <c r="F94" s="50" t="str">
        <f t="shared" si="10"/>
        <v>No</v>
      </c>
      <c r="G94" s="53" t="str">
        <f t="shared" si="11"/>
        <v>No</v>
      </c>
      <c r="H94" s="54" t="str">
        <f t="shared" si="14"/>
        <v>n/a</v>
      </c>
      <c r="I94" s="53" t="str">
        <f t="shared" si="12"/>
        <v>No</v>
      </c>
      <c r="J94" s="53" t="str">
        <f t="shared" si="13"/>
        <v>No</v>
      </c>
    </row>
    <row r="95" spans="1:13" ht="15.75" x14ac:dyDescent="0.25">
      <c r="A95" s="48">
        <v>51690</v>
      </c>
      <c r="B95" s="80" t="s">
        <v>119</v>
      </c>
      <c r="C95" s="43">
        <f>VLOOKUP(A95,Wages!$A:$C,3,FALSE)</f>
        <v>33260.300000000003</v>
      </c>
      <c r="D95" s="44">
        <f>VLOOKUP(A95,Unemployment!$A:$F,6,FALSE)</f>
        <v>4.5999999999999996</v>
      </c>
      <c r="E95" s="49">
        <f>VLOOKUP(A95,Poverty!$A:$E,4,FALSE)</f>
        <v>22.5</v>
      </c>
      <c r="F95" s="50" t="str">
        <f t="shared" si="10"/>
        <v>Yes</v>
      </c>
      <c r="G95" s="53" t="str">
        <f t="shared" si="11"/>
        <v>Yes</v>
      </c>
      <c r="H95" s="54">
        <f t="shared" si="14"/>
        <v>28271.255000000001</v>
      </c>
      <c r="I95" s="53" t="str">
        <f t="shared" si="12"/>
        <v>Yes</v>
      </c>
      <c r="J95" s="53" t="str">
        <f t="shared" si="13"/>
        <v>Yes</v>
      </c>
    </row>
    <row r="96" spans="1:13" ht="15.75" x14ac:dyDescent="0.25">
      <c r="A96" s="48">
        <v>51115</v>
      </c>
      <c r="B96" s="80" t="s">
        <v>60</v>
      </c>
      <c r="C96" s="43">
        <f>VLOOKUP(A96,Wages!$A:$C,3,FALSE)</f>
        <v>28541.49</v>
      </c>
      <c r="D96" s="44">
        <f>VLOOKUP(A96,Unemployment!$A:$F,6,FALSE)</f>
        <v>3</v>
      </c>
      <c r="E96" s="49">
        <f>VLOOKUP(A96,Poverty!$A:$E,4,FALSE)</f>
        <v>9.6999999999999993</v>
      </c>
      <c r="F96" s="50" t="str">
        <f t="shared" si="10"/>
        <v>No</v>
      </c>
      <c r="G96" s="53" t="str">
        <f t="shared" si="11"/>
        <v>No</v>
      </c>
      <c r="H96" s="54" t="str">
        <f t="shared" si="14"/>
        <v>n/a</v>
      </c>
      <c r="I96" s="53" t="str">
        <f t="shared" si="12"/>
        <v>No</v>
      </c>
      <c r="J96" s="53" t="str">
        <f t="shared" si="13"/>
        <v>No</v>
      </c>
    </row>
    <row r="97" spans="1:13" ht="15.75" x14ac:dyDescent="0.25">
      <c r="A97" s="48">
        <v>51117</v>
      </c>
      <c r="B97" s="80" t="s">
        <v>61</v>
      </c>
      <c r="C97" s="43">
        <f>VLOOKUP(A97,Wages!$A:$C,3,FALSE)</f>
        <v>34498.19</v>
      </c>
      <c r="D97" s="44">
        <f>VLOOKUP(A97,Unemployment!$A:$F,6,FALSE)</f>
        <v>4.0999999999999996</v>
      </c>
      <c r="E97" s="49">
        <f>VLOOKUP(A97,Poverty!$A:$E,4,FALSE)</f>
        <v>17.5</v>
      </c>
      <c r="F97" s="50" t="str">
        <f t="shared" si="10"/>
        <v>Yes</v>
      </c>
      <c r="G97" s="53" t="str">
        <f t="shared" si="11"/>
        <v>Yes</v>
      </c>
      <c r="H97" s="54">
        <f t="shared" si="14"/>
        <v>29323.461500000001</v>
      </c>
      <c r="I97" s="53" t="str">
        <f t="shared" si="12"/>
        <v>Yes</v>
      </c>
      <c r="J97" s="53" t="str">
        <f t="shared" si="13"/>
        <v>Yes</v>
      </c>
    </row>
    <row r="98" spans="1:13" ht="15.75" x14ac:dyDescent="0.25">
      <c r="A98" s="48">
        <v>51119</v>
      </c>
      <c r="B98" s="80" t="s">
        <v>62</v>
      </c>
      <c r="C98" s="43">
        <f>VLOOKUP(A98,Wages!$A:$C,3,FALSE)</f>
        <v>36179.410000000003</v>
      </c>
      <c r="D98" s="44">
        <f>VLOOKUP(A98,Unemployment!$A:$F,6,FALSE)</f>
        <v>2.6</v>
      </c>
      <c r="E98" s="49">
        <f>VLOOKUP(A98,Poverty!$A:$E,4,FALSE)</f>
        <v>13.6</v>
      </c>
      <c r="F98" s="50" t="str">
        <f t="shared" si="10"/>
        <v>No</v>
      </c>
      <c r="G98" s="53" t="str">
        <f t="shared" si="11"/>
        <v>Yes</v>
      </c>
      <c r="H98" s="54">
        <f t="shared" si="14"/>
        <v>30752.498500000002</v>
      </c>
      <c r="I98" s="53" t="str">
        <f t="shared" si="12"/>
        <v>No</v>
      </c>
      <c r="J98" s="53" t="str">
        <f t="shared" si="13"/>
        <v>No</v>
      </c>
    </row>
    <row r="99" spans="1:13" s="52" customFormat="1" ht="15.75" x14ac:dyDescent="0.25">
      <c r="A99" s="48">
        <v>51121</v>
      </c>
      <c r="B99" s="80" t="s">
        <v>63</v>
      </c>
      <c r="C99" s="43">
        <f>VLOOKUP(A99,Wages!$A:$C,3,FALSE)</f>
        <v>45425.39</v>
      </c>
      <c r="D99" s="44">
        <f>VLOOKUP(A99,Unemployment!$A:$F,6,FALSE)</f>
        <v>2.9</v>
      </c>
      <c r="E99" s="49">
        <f>VLOOKUP(A99,Poverty!$A:$E,4,FALSE)</f>
        <v>23</v>
      </c>
      <c r="F99" s="50" t="str">
        <f t="shared" si="10"/>
        <v>No</v>
      </c>
      <c r="G99" s="53" t="str">
        <f t="shared" si="11"/>
        <v>Yes</v>
      </c>
      <c r="H99" s="54">
        <f t="shared" si="14"/>
        <v>38611.5815</v>
      </c>
      <c r="I99" s="53" t="str">
        <f t="shared" si="12"/>
        <v>No</v>
      </c>
      <c r="J99" s="53" t="str">
        <f t="shared" si="13"/>
        <v>No</v>
      </c>
      <c r="K99" s="26"/>
      <c r="L99" s="26"/>
      <c r="M99" s="26"/>
    </row>
    <row r="100" spans="1:13" ht="15.75" x14ac:dyDescent="0.25">
      <c r="A100" s="48">
        <v>51125</v>
      </c>
      <c r="B100" s="80" t="s">
        <v>64</v>
      </c>
      <c r="C100" s="43">
        <f>VLOOKUP(A100,Wages!$A:$C,3,FALSE)</f>
        <v>34744.410000000003</v>
      </c>
      <c r="D100" s="44">
        <f>VLOOKUP(A100,Unemployment!$A:$F,6,FALSE)</f>
        <v>3.1</v>
      </c>
      <c r="E100" s="49">
        <f>VLOOKUP(A100,Poverty!$A:$E,4,FALSE)</f>
        <v>13.2</v>
      </c>
      <c r="F100" s="50" t="str">
        <f t="shared" si="10"/>
        <v>Yes</v>
      </c>
      <c r="G100" s="53" t="str">
        <f t="shared" si="11"/>
        <v>Yes</v>
      </c>
      <c r="H100" s="54">
        <f t="shared" si="14"/>
        <v>29532.748500000002</v>
      </c>
      <c r="I100" s="53" t="str">
        <f t="shared" si="12"/>
        <v>Yes</v>
      </c>
      <c r="J100" s="53" t="str">
        <f t="shared" si="13"/>
        <v>No</v>
      </c>
    </row>
    <row r="101" spans="1:13" ht="15.75" x14ac:dyDescent="0.25">
      <c r="A101" s="48">
        <v>51127</v>
      </c>
      <c r="B101" s="80" t="s">
        <v>65</v>
      </c>
      <c r="C101" s="43">
        <f>VLOOKUP(A101,Wages!$A:$C,3,FALSE)</f>
        <v>37328.589999999997</v>
      </c>
      <c r="D101" s="44">
        <f>VLOOKUP(A101,Unemployment!$A:$F,6,FALSE)</f>
        <v>2.7</v>
      </c>
      <c r="E101" s="49">
        <f>VLOOKUP(A101,Poverty!$A:$E,4,FALSE)</f>
        <v>5.5</v>
      </c>
      <c r="F101" s="50" t="str">
        <f t="shared" si="10"/>
        <v>No</v>
      </c>
      <c r="G101" s="53" t="str">
        <f t="shared" si="11"/>
        <v>No</v>
      </c>
      <c r="H101" s="54" t="str">
        <f t="shared" si="14"/>
        <v>n/a</v>
      </c>
      <c r="I101" s="53" t="str">
        <f t="shared" si="12"/>
        <v>No</v>
      </c>
      <c r="J101" s="53" t="str">
        <f t="shared" si="13"/>
        <v>No</v>
      </c>
    </row>
    <row r="102" spans="1:13" ht="15.75" x14ac:dyDescent="0.25">
      <c r="A102" s="48">
        <v>51700</v>
      </c>
      <c r="B102" s="80" t="s">
        <v>120</v>
      </c>
      <c r="C102" s="43">
        <f>VLOOKUP(A102,Wages!$A:$C,3,FALSE)</f>
        <v>52976.19</v>
      </c>
      <c r="D102" s="44">
        <f>VLOOKUP(A102,Unemployment!$A:$F,6,FALSE)</f>
        <v>3.6</v>
      </c>
      <c r="E102" s="49">
        <f>VLOOKUP(A102,Poverty!$A:$E,4,FALSE)</f>
        <v>17.2</v>
      </c>
      <c r="F102" s="50" t="str">
        <f t="shared" si="10"/>
        <v>Yes</v>
      </c>
      <c r="G102" s="53" t="str">
        <f t="shared" si="11"/>
        <v>Yes</v>
      </c>
      <c r="H102" s="54">
        <f t="shared" si="14"/>
        <v>45029.761500000001</v>
      </c>
      <c r="I102" s="53" t="str">
        <f t="shared" si="12"/>
        <v>Yes</v>
      </c>
      <c r="J102" s="53" t="str">
        <f t="shared" si="13"/>
        <v>Yes</v>
      </c>
    </row>
    <row r="103" spans="1:13" ht="15.75" x14ac:dyDescent="0.25">
      <c r="A103" s="48">
        <v>51710</v>
      </c>
      <c r="B103" s="80" t="s">
        <v>121</v>
      </c>
      <c r="C103" s="43">
        <f>VLOOKUP(A103,Wages!$A:$C,3,FALSE)</f>
        <v>55737.66</v>
      </c>
      <c r="D103" s="44">
        <f>VLOOKUP(A103,Unemployment!$A:$F,6,FALSE)</f>
        <v>3.6</v>
      </c>
      <c r="E103" s="49">
        <f>VLOOKUP(A103,Poverty!$A:$E,4,FALSE)</f>
        <v>20.9</v>
      </c>
      <c r="F103" s="50" t="str">
        <f t="shared" si="10"/>
        <v>Yes</v>
      </c>
      <c r="G103" s="53" t="str">
        <f t="shared" si="11"/>
        <v>Yes</v>
      </c>
      <c r="H103" s="54">
        <f t="shared" si="14"/>
        <v>47377.010999999999</v>
      </c>
      <c r="I103" s="53" t="str">
        <f t="shared" si="12"/>
        <v>Yes</v>
      </c>
      <c r="J103" s="53" t="str">
        <f t="shared" si="13"/>
        <v>Yes</v>
      </c>
    </row>
    <row r="104" spans="1:13" ht="15.75" x14ac:dyDescent="0.25">
      <c r="A104" s="48">
        <v>51131</v>
      </c>
      <c r="B104" s="80" t="s">
        <v>66</v>
      </c>
      <c r="C104" s="43">
        <f>VLOOKUP(A104,Wages!$A:$C,3,FALSE)</f>
        <v>31200.09</v>
      </c>
      <c r="D104" s="44">
        <f>VLOOKUP(A104,Unemployment!$A:$F,6,FALSE)</f>
        <v>5.4</v>
      </c>
      <c r="E104" s="49">
        <f>VLOOKUP(A104,Poverty!$A:$E,4,FALSE)</f>
        <v>18.600000000000001</v>
      </c>
      <c r="F104" s="50" t="str">
        <f t="shared" si="10"/>
        <v>Yes</v>
      </c>
      <c r="G104" s="53" t="str">
        <f t="shared" si="11"/>
        <v>Yes</v>
      </c>
      <c r="H104" s="54">
        <f t="shared" si="14"/>
        <v>26520.076499999999</v>
      </c>
      <c r="I104" s="53" t="str">
        <f t="shared" si="12"/>
        <v>Yes</v>
      </c>
      <c r="J104" s="53" t="str">
        <f t="shared" si="13"/>
        <v>Yes</v>
      </c>
    </row>
    <row r="105" spans="1:13" ht="15.75" x14ac:dyDescent="0.25">
      <c r="A105" s="48">
        <v>51133</v>
      </c>
      <c r="B105" s="80" t="s">
        <v>67</v>
      </c>
      <c r="C105" s="43">
        <f>VLOOKUP(A105,Wages!$A:$C,3,FALSE)</f>
        <v>43201.32</v>
      </c>
      <c r="D105" s="44">
        <f>VLOOKUP(A105,Unemployment!$A:$F,6,FALSE)</f>
        <v>4.4000000000000004</v>
      </c>
      <c r="E105" s="49">
        <f>VLOOKUP(A105,Poverty!$A:$E,4,FALSE)</f>
        <v>14.4</v>
      </c>
      <c r="F105" s="50" t="str">
        <f t="shared" si="10"/>
        <v>Yes</v>
      </c>
      <c r="G105" s="53" t="str">
        <f t="shared" si="11"/>
        <v>Yes</v>
      </c>
      <c r="H105" s="54">
        <f t="shared" si="14"/>
        <v>36721.121999999996</v>
      </c>
      <c r="I105" s="53" t="str">
        <f t="shared" si="12"/>
        <v>Yes</v>
      </c>
      <c r="J105" s="53" t="str">
        <f t="shared" si="13"/>
        <v>Yes</v>
      </c>
    </row>
    <row r="106" spans="1:13" ht="15.75" x14ac:dyDescent="0.25">
      <c r="A106" s="48">
        <v>51720</v>
      </c>
      <c r="B106" s="80" t="s">
        <v>122</v>
      </c>
      <c r="C106" s="43">
        <f>VLOOKUP(A106,Wages!$A:$C,3,FALSE)</f>
        <v>37689.440000000002</v>
      </c>
      <c r="D106" s="44">
        <f>VLOOKUP(A106,Unemployment!$A:$F,6,FALSE)</f>
        <v>3.9</v>
      </c>
      <c r="E106" s="49">
        <f>VLOOKUP(A106,Poverty!$A:$E,4,FALSE)</f>
        <v>22.3</v>
      </c>
      <c r="F106" s="50" t="str">
        <f t="shared" si="10"/>
        <v>Yes</v>
      </c>
      <c r="G106" s="53" t="str">
        <f t="shared" si="11"/>
        <v>Yes</v>
      </c>
      <c r="H106" s="54">
        <f t="shared" si="14"/>
        <v>32036.024000000001</v>
      </c>
      <c r="I106" s="53" t="str">
        <f t="shared" si="12"/>
        <v>Yes</v>
      </c>
      <c r="J106" s="53" t="str">
        <f t="shared" si="13"/>
        <v>Yes</v>
      </c>
    </row>
    <row r="107" spans="1:13" ht="15.75" x14ac:dyDescent="0.25">
      <c r="A107" s="48">
        <v>51135</v>
      </c>
      <c r="B107" s="80" t="s">
        <v>68</v>
      </c>
      <c r="C107" s="43">
        <f>VLOOKUP(A107,Wages!$A:$C,3,FALSE)</f>
        <v>34777.769999999997</v>
      </c>
      <c r="D107" s="44">
        <f>VLOOKUP(A107,Unemployment!$A:$F,6,FALSE)</f>
        <v>3.1</v>
      </c>
      <c r="E107" s="49">
        <f>VLOOKUP(A107,Poverty!$A:$E,4,FALSE)</f>
        <v>22.1</v>
      </c>
      <c r="F107" s="50" t="str">
        <f t="shared" si="10"/>
        <v>Yes</v>
      </c>
      <c r="G107" s="53" t="str">
        <f t="shared" si="11"/>
        <v>Yes</v>
      </c>
      <c r="H107" s="54">
        <f t="shared" si="14"/>
        <v>29561.104499999998</v>
      </c>
      <c r="I107" s="53" t="str">
        <f t="shared" si="12"/>
        <v>Yes</v>
      </c>
      <c r="J107" s="53" t="str">
        <f t="shared" si="13"/>
        <v>No</v>
      </c>
    </row>
    <row r="108" spans="1:13" s="52" customFormat="1" ht="15.75" x14ac:dyDescent="0.25">
      <c r="A108" s="48">
        <v>51137</v>
      </c>
      <c r="B108" s="80" t="s">
        <v>69</v>
      </c>
      <c r="C108" s="43">
        <f>VLOOKUP(A108,Wages!$A:$C,3,FALSE)</f>
        <v>37234.94</v>
      </c>
      <c r="D108" s="44">
        <f>VLOOKUP(A108,Unemployment!$A:$F,6,FALSE)</f>
        <v>3</v>
      </c>
      <c r="E108" s="49">
        <f>VLOOKUP(A108,Poverty!$A:$E,4,FALSE)</f>
        <v>9.1</v>
      </c>
      <c r="F108" s="50" t="str">
        <f t="shared" si="10"/>
        <v>No</v>
      </c>
      <c r="G108" s="53" t="str">
        <f t="shared" si="11"/>
        <v>No</v>
      </c>
      <c r="H108" s="54" t="str">
        <f t="shared" si="14"/>
        <v>n/a</v>
      </c>
      <c r="I108" s="53" t="str">
        <f t="shared" si="12"/>
        <v>No</v>
      </c>
      <c r="J108" s="53" t="str">
        <f t="shared" si="13"/>
        <v>No</v>
      </c>
      <c r="K108" s="26"/>
      <c r="L108" s="26"/>
      <c r="M108" s="26"/>
    </row>
    <row r="109" spans="1:13" ht="15.75" x14ac:dyDescent="0.25">
      <c r="A109" s="48">
        <v>51139</v>
      </c>
      <c r="B109" s="80" t="s">
        <v>70</v>
      </c>
      <c r="C109" s="43">
        <f>VLOOKUP(A109,Wages!$A:$C,3,FALSE)</f>
        <v>32869.72</v>
      </c>
      <c r="D109" s="44">
        <f>VLOOKUP(A109,Unemployment!$A:$F,6,FALSE)</f>
        <v>4.2</v>
      </c>
      <c r="E109" s="49">
        <f>VLOOKUP(A109,Poverty!$A:$E,4,FALSE)</f>
        <v>15.4</v>
      </c>
      <c r="F109" s="50" t="str">
        <f t="shared" si="10"/>
        <v>Yes</v>
      </c>
      <c r="G109" s="53" t="str">
        <f t="shared" si="11"/>
        <v>Yes</v>
      </c>
      <c r="H109" s="54">
        <f t="shared" si="14"/>
        <v>27939.261999999999</v>
      </c>
      <c r="I109" s="53" t="str">
        <f t="shared" si="12"/>
        <v>Yes</v>
      </c>
      <c r="J109" s="53" t="str">
        <f t="shared" si="13"/>
        <v>Yes</v>
      </c>
    </row>
    <row r="110" spans="1:13" ht="15.75" x14ac:dyDescent="0.25">
      <c r="A110" s="48">
        <v>51141</v>
      </c>
      <c r="B110" s="80" t="s">
        <v>71</v>
      </c>
      <c r="C110" s="43">
        <f>VLOOKUP(A110,Wages!$A:$C,3,FALSE)</f>
        <v>29417.94</v>
      </c>
      <c r="D110" s="44">
        <f>VLOOKUP(A110,Unemployment!$A:$F,6,FALSE)</f>
        <v>3.9</v>
      </c>
      <c r="E110" s="49">
        <f>VLOOKUP(A110,Poverty!$A:$E,4,FALSE)</f>
        <v>14.5</v>
      </c>
      <c r="F110" s="50" t="str">
        <f t="shared" si="10"/>
        <v>Yes</v>
      </c>
      <c r="G110" s="53" t="str">
        <f t="shared" si="11"/>
        <v>Yes</v>
      </c>
      <c r="H110" s="54">
        <f t="shared" si="14"/>
        <v>25005.249</v>
      </c>
      <c r="I110" s="53" t="str">
        <f t="shared" si="12"/>
        <v>Yes</v>
      </c>
      <c r="J110" s="53" t="str">
        <f t="shared" si="13"/>
        <v>Yes</v>
      </c>
    </row>
    <row r="111" spans="1:13" ht="15.75" x14ac:dyDescent="0.25">
      <c r="A111" s="48">
        <v>51730</v>
      </c>
      <c r="B111" s="80" t="s">
        <v>123</v>
      </c>
      <c r="C111" s="43">
        <f>VLOOKUP(A111,Wages!$A:$C,3,FALSE)</f>
        <v>41007.08</v>
      </c>
      <c r="D111" s="44">
        <f>VLOOKUP(A111,Unemployment!$A:$F,6,FALSE)</f>
        <v>6.1</v>
      </c>
      <c r="E111" s="49">
        <f>VLOOKUP(A111,Poverty!$A:$E,4,FALSE)</f>
        <v>21.8</v>
      </c>
      <c r="F111" s="50" t="str">
        <f t="shared" si="10"/>
        <v>Yes</v>
      </c>
      <c r="G111" s="53" t="str">
        <f t="shared" si="11"/>
        <v>Yes</v>
      </c>
      <c r="H111" s="54">
        <f t="shared" si="14"/>
        <v>34856.018000000004</v>
      </c>
      <c r="I111" s="53" t="str">
        <f t="shared" si="12"/>
        <v>Yes</v>
      </c>
      <c r="J111" s="53" t="str">
        <f t="shared" si="13"/>
        <v>Yes</v>
      </c>
    </row>
    <row r="112" spans="1:13" ht="15.75" x14ac:dyDescent="0.25">
      <c r="A112" s="48">
        <v>51143</v>
      </c>
      <c r="B112" s="80" t="s">
        <v>72</v>
      </c>
      <c r="C112" s="43">
        <f>VLOOKUP(A112,Wages!$A:$C,3,FALSE)</f>
        <v>35932.019999999997</v>
      </c>
      <c r="D112" s="44">
        <f>VLOOKUP(A112,Unemployment!$A:$F,6,FALSE)</f>
        <v>3.6</v>
      </c>
      <c r="E112" s="49">
        <f>VLOOKUP(A112,Poverty!$A:$E,4,FALSE)</f>
        <v>12.6</v>
      </c>
      <c r="F112" s="50" t="str">
        <f t="shared" si="10"/>
        <v>Yes</v>
      </c>
      <c r="G112" s="53" t="str">
        <f t="shared" si="11"/>
        <v>Yes</v>
      </c>
      <c r="H112" s="54">
        <f t="shared" si="14"/>
        <v>30542.216999999997</v>
      </c>
      <c r="I112" s="53" t="str">
        <f t="shared" si="12"/>
        <v>Yes</v>
      </c>
      <c r="J112" s="53" t="str">
        <f t="shared" si="13"/>
        <v>Yes</v>
      </c>
    </row>
    <row r="113" spans="1:13" ht="15.75" x14ac:dyDescent="0.25">
      <c r="A113" s="48">
        <v>51735</v>
      </c>
      <c r="B113" s="80" t="s">
        <v>124</v>
      </c>
      <c r="C113" s="43">
        <f>VLOOKUP(A113,Wages!$A:$C,3,FALSE)</f>
        <v>33537.18</v>
      </c>
      <c r="D113" s="44">
        <f>VLOOKUP(A113,Unemployment!$A:$F,6,FALSE)</f>
        <v>2.7</v>
      </c>
      <c r="E113" s="49">
        <f>VLOOKUP(A113,Poverty!$A:$E,4,FALSE)</f>
        <v>5</v>
      </c>
      <c r="F113" s="50" t="str">
        <f t="shared" si="10"/>
        <v>No</v>
      </c>
      <c r="G113" s="53" t="str">
        <f t="shared" si="11"/>
        <v>No</v>
      </c>
      <c r="H113" s="54" t="str">
        <f t="shared" si="14"/>
        <v>n/a</v>
      </c>
      <c r="I113" s="53" t="str">
        <f t="shared" si="12"/>
        <v>No</v>
      </c>
      <c r="J113" s="53" t="str">
        <f t="shared" si="13"/>
        <v>No</v>
      </c>
    </row>
    <row r="114" spans="1:13" ht="15.75" x14ac:dyDescent="0.25">
      <c r="A114" s="48">
        <v>51740</v>
      </c>
      <c r="B114" s="80" t="s">
        <v>125</v>
      </c>
      <c r="C114" s="43">
        <f>VLOOKUP(A114,Wages!$A:$C,3,FALSE)</f>
        <v>54888.04</v>
      </c>
      <c r="D114" s="44">
        <f>VLOOKUP(A114,Unemployment!$A:$F,6,FALSE)</f>
        <v>4.0999999999999996</v>
      </c>
      <c r="E114" s="49">
        <f>VLOOKUP(A114,Poverty!$A:$E,4,FALSE)</f>
        <v>18.5</v>
      </c>
      <c r="F114" s="50" t="str">
        <f t="shared" ref="F114:F150" si="15">IF(D114&gt;$D$164,"Yes","No")</f>
        <v>Yes</v>
      </c>
      <c r="G114" s="53" t="str">
        <f t="shared" ref="G114:G150" si="16">IF(E114&gt;$E$164,"Yes","No")</f>
        <v>Yes</v>
      </c>
      <c r="H114" s="54">
        <f t="shared" si="14"/>
        <v>46654.834000000003</v>
      </c>
      <c r="I114" s="53" t="str">
        <f t="shared" ref="I114:I150" si="17">IF(AND(D114&gt;$D$164,E114&gt;$E$164),"Yes","No")</f>
        <v>Yes</v>
      </c>
      <c r="J114" s="53" t="str">
        <f t="shared" si="13"/>
        <v>Yes</v>
      </c>
    </row>
    <row r="115" spans="1:13" ht="15.75" x14ac:dyDescent="0.25">
      <c r="A115" s="48">
        <v>51145</v>
      </c>
      <c r="B115" s="80" t="s">
        <v>73</v>
      </c>
      <c r="C115" s="43">
        <f>VLOOKUP(A115,Wages!$A:$C,3,FALSE)</f>
        <v>39419.660000000003</v>
      </c>
      <c r="D115" s="44">
        <f>VLOOKUP(A115,Unemployment!$A:$F,6,FALSE)</f>
        <v>2.7</v>
      </c>
      <c r="E115" s="49">
        <f>VLOOKUP(A115,Poverty!$A:$E,4,FALSE)</f>
        <v>5.4</v>
      </c>
      <c r="F115" s="50" t="str">
        <f t="shared" si="15"/>
        <v>No</v>
      </c>
      <c r="G115" s="53" t="str">
        <f t="shared" si="16"/>
        <v>No</v>
      </c>
      <c r="H115" s="54" t="str">
        <f t="shared" si="14"/>
        <v>n/a</v>
      </c>
      <c r="I115" s="53" t="str">
        <f t="shared" si="17"/>
        <v>No</v>
      </c>
      <c r="J115" s="53" t="str">
        <f t="shared" si="13"/>
        <v>No</v>
      </c>
    </row>
    <row r="116" spans="1:13" ht="15.75" x14ac:dyDescent="0.25">
      <c r="A116" s="48">
        <v>51147</v>
      </c>
      <c r="B116" s="80" t="s">
        <v>74</v>
      </c>
      <c r="C116" s="43">
        <f>VLOOKUP(A116,Wages!$A:$C,3,FALSE)</f>
        <v>35567.370000000003</v>
      </c>
      <c r="D116" s="44">
        <f>VLOOKUP(A116,Unemployment!$A:$F,6,FALSE)</f>
        <v>3.8</v>
      </c>
      <c r="E116" s="49">
        <f>VLOOKUP(A116,Poverty!$A:$E,4,FALSE)</f>
        <v>23.4</v>
      </c>
      <c r="F116" s="50" t="str">
        <f t="shared" si="15"/>
        <v>Yes</v>
      </c>
      <c r="G116" s="53" t="str">
        <f t="shared" si="16"/>
        <v>Yes</v>
      </c>
      <c r="H116" s="54">
        <f t="shared" si="14"/>
        <v>30232.264500000001</v>
      </c>
      <c r="I116" s="53" t="str">
        <f t="shared" si="17"/>
        <v>Yes</v>
      </c>
      <c r="J116" s="53" t="str">
        <f t="shared" si="13"/>
        <v>Yes</v>
      </c>
    </row>
    <row r="117" spans="1:13" ht="15.75" x14ac:dyDescent="0.25">
      <c r="A117" s="48">
        <v>51149</v>
      </c>
      <c r="B117" s="80" t="s">
        <v>75</v>
      </c>
      <c r="C117" s="43">
        <f>VLOOKUP(A117,Wages!$A:$C,3,FALSE)</f>
        <v>52007.22</v>
      </c>
      <c r="D117" s="44">
        <f>VLOOKUP(A117,Unemployment!$A:$F,6,FALSE)</f>
        <v>3.6</v>
      </c>
      <c r="E117" s="49">
        <f>VLOOKUP(A117,Poverty!$A:$E,4,FALSE)</f>
        <v>10.7</v>
      </c>
      <c r="F117" s="50" t="str">
        <f t="shared" si="15"/>
        <v>Yes</v>
      </c>
      <c r="G117" s="53" t="str">
        <f t="shared" si="16"/>
        <v>No</v>
      </c>
      <c r="H117" s="54">
        <f t="shared" si="14"/>
        <v>44206.137000000002</v>
      </c>
      <c r="I117" s="53" t="str">
        <f t="shared" si="17"/>
        <v>No</v>
      </c>
      <c r="J117" s="53" t="str">
        <f t="shared" si="13"/>
        <v>Yes</v>
      </c>
    </row>
    <row r="118" spans="1:13" ht="15.75" x14ac:dyDescent="0.25">
      <c r="A118" s="48">
        <v>51153</v>
      </c>
      <c r="B118" s="80" t="s">
        <v>76</v>
      </c>
      <c r="C118" s="43">
        <f>VLOOKUP(A118,Wages!$A:$C,3,FALSE)</f>
        <v>49277.42</v>
      </c>
      <c r="D118" s="44">
        <f>VLOOKUP(A118,Unemployment!$A:$F,6,FALSE)</f>
        <v>2.7</v>
      </c>
      <c r="E118" s="49">
        <f>VLOOKUP(A118,Poverty!$A:$E,4,FALSE)</f>
        <v>6.1</v>
      </c>
      <c r="F118" s="50" t="str">
        <f t="shared" si="15"/>
        <v>No</v>
      </c>
      <c r="G118" s="53" t="str">
        <f t="shared" si="16"/>
        <v>No</v>
      </c>
      <c r="H118" s="54" t="str">
        <f t="shared" si="14"/>
        <v>n/a</v>
      </c>
      <c r="I118" s="53" t="str">
        <f t="shared" si="17"/>
        <v>No</v>
      </c>
      <c r="J118" s="53" t="str">
        <f t="shared" si="13"/>
        <v>No</v>
      </c>
    </row>
    <row r="119" spans="1:13" ht="15.75" x14ac:dyDescent="0.25">
      <c r="A119" s="48">
        <v>51155</v>
      </c>
      <c r="B119" s="80" t="s">
        <v>77</v>
      </c>
      <c r="C119" s="43">
        <f>VLOOKUP(A119,Wages!$A:$C,3,FALSE)</f>
        <v>40404.22</v>
      </c>
      <c r="D119" s="44">
        <f>VLOOKUP(A119,Unemployment!$A:$F,6,FALSE)</f>
        <v>3.5</v>
      </c>
      <c r="E119" s="49">
        <f>VLOOKUP(A119,Poverty!$A:$E,4,FALSE)</f>
        <v>14.8</v>
      </c>
      <c r="F119" s="50" t="str">
        <f t="shared" si="15"/>
        <v>Yes</v>
      </c>
      <c r="G119" s="53" t="str">
        <f t="shared" si="16"/>
        <v>Yes</v>
      </c>
      <c r="H119" s="54">
        <f t="shared" si="14"/>
        <v>34343.587</v>
      </c>
      <c r="I119" s="53" t="str">
        <f t="shared" si="17"/>
        <v>Yes</v>
      </c>
      <c r="J119" s="53" t="str">
        <f t="shared" si="13"/>
        <v>Yes</v>
      </c>
    </row>
    <row r="120" spans="1:13" ht="15.75" x14ac:dyDescent="0.25">
      <c r="A120" s="48">
        <v>51750</v>
      </c>
      <c r="B120" s="80" t="s">
        <v>126</v>
      </c>
      <c r="C120" s="43">
        <f>VLOOKUP(A120,Wages!$A:$C,3,FALSE)</f>
        <v>44261.64</v>
      </c>
      <c r="D120" s="44">
        <f>VLOOKUP(A120,Unemployment!$A:$F,6,FALSE)</f>
        <v>3.7</v>
      </c>
      <c r="E120" s="49">
        <f>VLOOKUP(A120,Poverty!$A:$E,4,FALSE)</f>
        <v>28.6</v>
      </c>
      <c r="F120" s="50" t="str">
        <f t="shared" si="15"/>
        <v>Yes</v>
      </c>
      <c r="G120" s="53" t="str">
        <f t="shared" si="16"/>
        <v>Yes</v>
      </c>
      <c r="H120" s="54">
        <f t="shared" si="14"/>
        <v>37622.394</v>
      </c>
      <c r="I120" s="53" t="str">
        <f t="shared" si="17"/>
        <v>Yes</v>
      </c>
      <c r="J120" s="53" t="str">
        <f t="shared" si="13"/>
        <v>Yes</v>
      </c>
    </row>
    <row r="121" spans="1:13" ht="15.75" x14ac:dyDescent="0.25">
      <c r="A121" s="48">
        <v>51157</v>
      </c>
      <c r="B121" s="80" t="s">
        <v>78</v>
      </c>
      <c r="C121" s="43">
        <f>VLOOKUP(A121,Wages!$A:$C,3,FALSE)</f>
        <v>38123.43</v>
      </c>
      <c r="D121" s="44">
        <f>VLOOKUP(A121,Unemployment!$A:$F,6,FALSE)</f>
        <v>2.7</v>
      </c>
      <c r="E121" s="49">
        <f>VLOOKUP(A121,Poverty!$A:$E,4,FALSE)</f>
        <v>8.9</v>
      </c>
      <c r="F121" s="50" t="str">
        <f t="shared" si="15"/>
        <v>No</v>
      </c>
      <c r="G121" s="53" t="str">
        <f t="shared" si="16"/>
        <v>No</v>
      </c>
      <c r="H121" s="54" t="str">
        <f t="shared" si="14"/>
        <v>n/a</v>
      </c>
      <c r="I121" s="53" t="str">
        <f t="shared" si="17"/>
        <v>No</v>
      </c>
      <c r="J121" s="53" t="str">
        <f t="shared" si="13"/>
        <v>No</v>
      </c>
    </row>
    <row r="122" spans="1:13" ht="15.75" x14ac:dyDescent="0.25">
      <c r="A122" s="48">
        <v>51760</v>
      </c>
      <c r="B122" s="80" t="s">
        <v>127</v>
      </c>
      <c r="C122" s="43">
        <f>VLOOKUP(A122,Wages!$A:$C,3,FALSE)</f>
        <v>61766.54</v>
      </c>
      <c r="D122" s="44">
        <f>VLOOKUP(A122,Unemployment!$A:$F,6,FALSE)</f>
        <v>3.5</v>
      </c>
      <c r="E122" s="49">
        <f>VLOOKUP(A122,Poverty!$A:$E,4,FALSE)</f>
        <v>24</v>
      </c>
      <c r="F122" s="50" t="str">
        <f t="shared" si="15"/>
        <v>Yes</v>
      </c>
      <c r="G122" s="53" t="str">
        <f t="shared" si="16"/>
        <v>Yes</v>
      </c>
      <c r="H122" s="54">
        <f t="shared" si="14"/>
        <v>52501.559000000001</v>
      </c>
      <c r="I122" s="53" t="str">
        <f t="shared" si="17"/>
        <v>Yes</v>
      </c>
      <c r="J122" s="53" t="str">
        <f t="shared" si="13"/>
        <v>Yes</v>
      </c>
    </row>
    <row r="123" spans="1:13" ht="15.75" x14ac:dyDescent="0.25">
      <c r="A123" s="48">
        <v>51159</v>
      </c>
      <c r="B123" s="80" t="s">
        <v>79</v>
      </c>
      <c r="C123" s="43">
        <f>VLOOKUP(A123,Wages!$A:$C,3,FALSE)</f>
        <v>38254.92</v>
      </c>
      <c r="D123" s="44">
        <f>VLOOKUP(A123,Unemployment!$A:$F,6,FALSE)</f>
        <v>3.1</v>
      </c>
      <c r="E123" s="49">
        <f>VLOOKUP(A123,Poverty!$A:$E,4,FALSE)</f>
        <v>18.399999999999999</v>
      </c>
      <c r="F123" s="50" t="str">
        <f t="shared" si="15"/>
        <v>Yes</v>
      </c>
      <c r="G123" s="53" t="str">
        <f t="shared" si="16"/>
        <v>Yes</v>
      </c>
      <c r="H123" s="54">
        <f t="shared" si="14"/>
        <v>32516.681999999997</v>
      </c>
      <c r="I123" s="53" t="str">
        <f t="shared" si="17"/>
        <v>Yes</v>
      </c>
      <c r="J123" s="53" t="str">
        <f t="shared" si="13"/>
        <v>No</v>
      </c>
    </row>
    <row r="124" spans="1:13" s="52" customFormat="1" ht="15.75" x14ac:dyDescent="0.25">
      <c r="A124" s="48">
        <v>51770</v>
      </c>
      <c r="B124" s="80" t="s">
        <v>128</v>
      </c>
      <c r="C124" s="43">
        <f>VLOOKUP(A124,Wages!$A:$C,3,FALSE)</f>
        <v>46754.2</v>
      </c>
      <c r="D124" s="44">
        <f>VLOOKUP(A124,Unemployment!$A:$F,6,FALSE)</f>
        <v>3.2</v>
      </c>
      <c r="E124" s="49">
        <f>VLOOKUP(A124,Poverty!$A:$E,4,FALSE)</f>
        <v>19.3</v>
      </c>
      <c r="F124" s="50" t="str">
        <f t="shared" si="15"/>
        <v>Yes</v>
      </c>
      <c r="G124" s="53" t="str">
        <f t="shared" si="16"/>
        <v>Yes</v>
      </c>
      <c r="H124" s="54">
        <f t="shared" si="14"/>
        <v>39741.07</v>
      </c>
      <c r="I124" s="53" t="str">
        <f t="shared" si="17"/>
        <v>Yes</v>
      </c>
      <c r="J124" s="53" t="str">
        <f t="shared" si="13"/>
        <v>No</v>
      </c>
      <c r="K124" s="26"/>
      <c r="L124" s="26"/>
      <c r="M124" s="26"/>
    </row>
    <row r="125" spans="1:13" ht="15.75" x14ac:dyDescent="0.25">
      <c r="A125" s="48">
        <v>51161</v>
      </c>
      <c r="B125" s="80" t="s">
        <v>80</v>
      </c>
      <c r="C125" s="43">
        <f>VLOOKUP(A125,Wages!$A:$C,3,FALSE)</f>
        <v>42197.97</v>
      </c>
      <c r="D125" s="44">
        <f>VLOOKUP(A125,Unemployment!$A:$F,6,FALSE)</f>
        <v>2.7</v>
      </c>
      <c r="E125" s="49">
        <f>VLOOKUP(A125,Poverty!$A:$E,4,FALSE)</f>
        <v>7.3</v>
      </c>
      <c r="F125" s="50" t="str">
        <f t="shared" si="15"/>
        <v>No</v>
      </c>
      <c r="G125" s="53" t="str">
        <f t="shared" si="16"/>
        <v>No</v>
      </c>
      <c r="H125" s="54" t="str">
        <f t="shared" ref="H125:H150" si="18">IF(OR(D125&gt;$D$164,E125&gt;$E$164),C125*0.85,"n/a")</f>
        <v>n/a</v>
      </c>
      <c r="I125" s="53" t="str">
        <f t="shared" si="17"/>
        <v>No</v>
      </c>
      <c r="J125" s="53" t="str">
        <f t="shared" si="13"/>
        <v>No</v>
      </c>
    </row>
    <row r="126" spans="1:13" ht="15.75" x14ac:dyDescent="0.25">
      <c r="A126" s="48">
        <v>51163</v>
      </c>
      <c r="B126" s="80" t="s">
        <v>81</v>
      </c>
      <c r="C126" s="43">
        <f>VLOOKUP(A126,Wages!$A:$C,3,FALSE)</f>
        <v>32230.04</v>
      </c>
      <c r="D126" s="44">
        <f>VLOOKUP(A126,Unemployment!$A:$F,6,FALSE)</f>
        <v>3</v>
      </c>
      <c r="E126" s="49">
        <f>VLOOKUP(A126,Poverty!$A:$E,4,FALSE)</f>
        <v>12.6</v>
      </c>
      <c r="F126" s="50" t="str">
        <f t="shared" si="15"/>
        <v>No</v>
      </c>
      <c r="G126" s="53" t="str">
        <f t="shared" si="16"/>
        <v>Yes</v>
      </c>
      <c r="H126" s="54">
        <f t="shared" si="18"/>
        <v>27395.534</v>
      </c>
      <c r="I126" s="53" t="str">
        <f t="shared" si="17"/>
        <v>No</v>
      </c>
      <c r="J126" s="53" t="str">
        <f t="shared" si="13"/>
        <v>No</v>
      </c>
    </row>
    <row r="127" spans="1:13" ht="15.75" x14ac:dyDescent="0.25">
      <c r="A127" s="48">
        <v>51165</v>
      </c>
      <c r="B127" s="80" t="s">
        <v>82</v>
      </c>
      <c r="C127" s="43">
        <f>VLOOKUP(A127,Wages!$A:$C,3,FALSE)</f>
        <v>43154.63</v>
      </c>
      <c r="D127" s="44">
        <f>VLOOKUP(A127,Unemployment!$A:$F,6,FALSE)</f>
        <v>2.6</v>
      </c>
      <c r="E127" s="49">
        <f>VLOOKUP(A127,Poverty!$A:$E,4,FALSE)</f>
        <v>8.4</v>
      </c>
      <c r="F127" s="50" t="str">
        <f t="shared" si="15"/>
        <v>No</v>
      </c>
      <c r="G127" s="53" t="str">
        <f t="shared" si="16"/>
        <v>No</v>
      </c>
      <c r="H127" s="54" t="str">
        <f t="shared" si="18"/>
        <v>n/a</v>
      </c>
      <c r="I127" s="53" t="str">
        <f t="shared" si="17"/>
        <v>No</v>
      </c>
      <c r="J127" s="53" t="str">
        <f t="shared" si="13"/>
        <v>No</v>
      </c>
    </row>
    <row r="128" spans="1:13" ht="15.75" x14ac:dyDescent="0.25">
      <c r="A128" s="48">
        <v>51167</v>
      </c>
      <c r="B128" s="80" t="s">
        <v>83</v>
      </c>
      <c r="C128" s="43">
        <f>VLOOKUP(A128,Wages!$A:$C,3,FALSE)</f>
        <v>40063.019999999997</v>
      </c>
      <c r="D128" s="44">
        <f>VLOOKUP(A128,Unemployment!$A:$F,6,FALSE)</f>
        <v>4.3</v>
      </c>
      <c r="E128" s="49">
        <f>VLOOKUP(A128,Poverty!$A:$E,4,FALSE)</f>
        <v>20.2</v>
      </c>
      <c r="F128" s="50" t="str">
        <f t="shared" si="15"/>
        <v>Yes</v>
      </c>
      <c r="G128" s="53" t="str">
        <f t="shared" si="16"/>
        <v>Yes</v>
      </c>
      <c r="H128" s="54">
        <f t="shared" si="18"/>
        <v>34053.566999999995</v>
      </c>
      <c r="I128" s="53" t="str">
        <f t="shared" si="17"/>
        <v>Yes</v>
      </c>
      <c r="J128" s="53" t="str">
        <f t="shared" si="13"/>
        <v>Yes</v>
      </c>
    </row>
    <row r="129" spans="1:13" ht="15.75" x14ac:dyDescent="0.25">
      <c r="A129" s="48">
        <v>51775</v>
      </c>
      <c r="B129" s="80" t="s">
        <v>129</v>
      </c>
      <c r="C129" s="43">
        <f>VLOOKUP(A129,Wages!$A:$C,3,FALSE)</f>
        <v>49018.03</v>
      </c>
      <c r="D129" s="44">
        <f>VLOOKUP(A129,Unemployment!$A:$F,6,FALSE)</f>
        <v>2.9</v>
      </c>
      <c r="E129" s="49">
        <f>VLOOKUP(A129,Poverty!$A:$E,4,FALSE)</f>
        <v>10.8</v>
      </c>
      <c r="F129" s="50" t="str">
        <f t="shared" si="15"/>
        <v>No</v>
      </c>
      <c r="G129" s="53" t="str">
        <f t="shared" si="16"/>
        <v>Yes</v>
      </c>
      <c r="H129" s="54">
        <f t="shared" si="18"/>
        <v>41665.325499999999</v>
      </c>
      <c r="I129" s="53" t="str">
        <f t="shared" si="17"/>
        <v>No</v>
      </c>
      <c r="J129" s="53" t="str">
        <f t="shared" si="13"/>
        <v>No</v>
      </c>
    </row>
    <row r="130" spans="1:13" ht="15.75" x14ac:dyDescent="0.25">
      <c r="A130" s="48">
        <v>51169</v>
      </c>
      <c r="B130" s="80" t="s">
        <v>84</v>
      </c>
      <c r="C130" s="43">
        <f>VLOOKUP(A130,Wages!$A:$C,3,FALSE)</f>
        <v>32781.1</v>
      </c>
      <c r="D130" s="44">
        <f>VLOOKUP(A130,Unemployment!$A:$F,6,FALSE)</f>
        <v>3.2</v>
      </c>
      <c r="E130" s="49">
        <f>VLOOKUP(A130,Poverty!$A:$E,4,FALSE)</f>
        <v>17.600000000000001</v>
      </c>
      <c r="F130" s="50" t="str">
        <f t="shared" si="15"/>
        <v>Yes</v>
      </c>
      <c r="G130" s="53" t="str">
        <f t="shared" si="16"/>
        <v>Yes</v>
      </c>
      <c r="H130" s="54">
        <f t="shared" si="18"/>
        <v>27863.934999999998</v>
      </c>
      <c r="I130" s="53" t="str">
        <f t="shared" si="17"/>
        <v>Yes</v>
      </c>
      <c r="J130" s="53" t="str">
        <f t="shared" si="13"/>
        <v>No</v>
      </c>
    </row>
    <row r="131" spans="1:13" s="52" customFormat="1" ht="15.75" x14ac:dyDescent="0.25">
      <c r="A131" s="48">
        <v>51171</v>
      </c>
      <c r="B131" s="80" t="s">
        <v>85</v>
      </c>
      <c r="C131" s="43">
        <f>VLOOKUP(A131,Wages!$A:$C,3,FALSE)</f>
        <v>37658.9</v>
      </c>
      <c r="D131" s="44">
        <f>VLOOKUP(A131,Unemployment!$A:$F,6,FALSE)</f>
        <v>2.8</v>
      </c>
      <c r="E131" s="49">
        <f>VLOOKUP(A131,Poverty!$A:$E,4,FALSE)</f>
        <v>9.5</v>
      </c>
      <c r="F131" s="50" t="str">
        <f t="shared" si="15"/>
        <v>No</v>
      </c>
      <c r="G131" s="53" t="str">
        <f t="shared" si="16"/>
        <v>No</v>
      </c>
      <c r="H131" s="54" t="str">
        <f t="shared" si="18"/>
        <v>n/a</v>
      </c>
      <c r="I131" s="53" t="str">
        <f t="shared" si="17"/>
        <v>No</v>
      </c>
      <c r="J131" s="53" t="str">
        <f t="shared" si="13"/>
        <v>No</v>
      </c>
      <c r="K131" s="26"/>
      <c r="L131" s="26"/>
      <c r="M131" s="26"/>
    </row>
    <row r="132" spans="1:13" ht="15.75" x14ac:dyDescent="0.25">
      <c r="A132" s="48">
        <v>51173</v>
      </c>
      <c r="B132" s="80" t="s">
        <v>86</v>
      </c>
      <c r="C132" s="43">
        <f>VLOOKUP(A132,Wages!$A:$C,3,FALSE)</f>
        <v>34719.919999999998</v>
      </c>
      <c r="D132" s="44">
        <f>VLOOKUP(A132,Unemployment!$A:$F,6,FALSE)</f>
        <v>4</v>
      </c>
      <c r="E132" s="49">
        <f>VLOOKUP(A132,Poverty!$A:$E,4,FALSE)</f>
        <v>17.7</v>
      </c>
      <c r="F132" s="50" t="str">
        <f t="shared" si="15"/>
        <v>Yes</v>
      </c>
      <c r="G132" s="53" t="str">
        <f t="shared" si="16"/>
        <v>Yes</v>
      </c>
      <c r="H132" s="54">
        <f t="shared" si="18"/>
        <v>29511.931999999997</v>
      </c>
      <c r="I132" s="53" t="str">
        <f t="shared" si="17"/>
        <v>Yes</v>
      </c>
      <c r="J132" s="53" t="str">
        <f t="shared" si="13"/>
        <v>Yes</v>
      </c>
    </row>
    <row r="133" spans="1:13" ht="15.75" x14ac:dyDescent="0.25">
      <c r="A133" s="48">
        <v>51175</v>
      </c>
      <c r="B133" s="80" t="s">
        <v>87</v>
      </c>
      <c r="C133" s="43">
        <f>VLOOKUP(A133,Wages!$A:$C,3,FALSE)</f>
        <v>36212.550000000003</v>
      </c>
      <c r="D133" s="44">
        <f>VLOOKUP(A133,Unemployment!$A:$F,6,FALSE)</f>
        <v>2.8</v>
      </c>
      <c r="E133" s="49">
        <f>VLOOKUP(A133,Poverty!$A:$E,4,FALSE)</f>
        <v>14.7</v>
      </c>
      <c r="F133" s="50" t="str">
        <f t="shared" si="15"/>
        <v>No</v>
      </c>
      <c r="G133" s="53" t="str">
        <f t="shared" si="16"/>
        <v>Yes</v>
      </c>
      <c r="H133" s="54">
        <f t="shared" si="18"/>
        <v>30780.667500000003</v>
      </c>
      <c r="I133" s="53" t="str">
        <f t="shared" si="17"/>
        <v>No</v>
      </c>
      <c r="J133" s="53" t="str">
        <f t="shared" si="13"/>
        <v>No</v>
      </c>
    </row>
    <row r="134" spans="1:13" ht="15.75" x14ac:dyDescent="0.25">
      <c r="A134" s="48">
        <v>51177</v>
      </c>
      <c r="B134" s="80" t="s">
        <v>88</v>
      </c>
      <c r="C134" s="43">
        <f>VLOOKUP(A134,Wages!$A:$C,3,FALSE)</f>
        <v>39791.440000000002</v>
      </c>
      <c r="D134" s="44">
        <f>VLOOKUP(A134,Unemployment!$A:$F,6,FALSE)</f>
        <v>3</v>
      </c>
      <c r="E134" s="49">
        <f>VLOOKUP(A134,Poverty!$A:$E,4,FALSE)</f>
        <v>6.9</v>
      </c>
      <c r="F134" s="50" t="str">
        <f t="shared" si="15"/>
        <v>No</v>
      </c>
      <c r="G134" s="53" t="str">
        <f t="shared" si="16"/>
        <v>No</v>
      </c>
      <c r="H134" s="54" t="str">
        <f t="shared" si="18"/>
        <v>n/a</v>
      </c>
      <c r="I134" s="53" t="str">
        <f t="shared" si="17"/>
        <v>No</v>
      </c>
      <c r="J134" s="53" t="str">
        <f t="shared" si="13"/>
        <v>No</v>
      </c>
    </row>
    <row r="135" spans="1:13" ht="15.75" x14ac:dyDescent="0.25">
      <c r="A135" s="48">
        <v>51179</v>
      </c>
      <c r="B135" s="80" t="s">
        <v>89</v>
      </c>
      <c r="C135" s="43">
        <f>VLOOKUP(A135,Wages!$A:$C,3,FALSE)</f>
        <v>51936.33</v>
      </c>
      <c r="D135" s="44">
        <f>VLOOKUP(A135,Unemployment!$A:$F,6,FALSE)</f>
        <v>3</v>
      </c>
      <c r="E135" s="49">
        <f>VLOOKUP(A135,Poverty!$A:$E,4,FALSE)</f>
        <v>4.5999999999999996</v>
      </c>
      <c r="F135" s="50" t="str">
        <f t="shared" si="15"/>
        <v>No</v>
      </c>
      <c r="G135" s="53" t="str">
        <f t="shared" si="16"/>
        <v>No</v>
      </c>
      <c r="H135" s="54" t="str">
        <f t="shared" si="18"/>
        <v>n/a</v>
      </c>
      <c r="I135" s="53" t="str">
        <f t="shared" si="17"/>
        <v>No</v>
      </c>
      <c r="J135" s="53" t="str">
        <f t="shared" si="13"/>
        <v>No</v>
      </c>
    </row>
    <row r="136" spans="1:13" s="52" customFormat="1" ht="15.75" x14ac:dyDescent="0.25">
      <c r="A136" s="48">
        <v>51790</v>
      </c>
      <c r="B136" s="80" t="s">
        <v>130</v>
      </c>
      <c r="C136" s="43">
        <f>VLOOKUP(A136,Wages!$A:$C,3,FALSE)</f>
        <v>37703.03</v>
      </c>
      <c r="D136" s="44">
        <f>VLOOKUP(A136,Unemployment!$A:$F,6,FALSE)</f>
        <v>2.9</v>
      </c>
      <c r="E136" s="49">
        <f>VLOOKUP(A136,Poverty!$A:$E,4,FALSE)</f>
        <v>13.1</v>
      </c>
      <c r="F136" s="50" t="str">
        <f t="shared" si="15"/>
        <v>No</v>
      </c>
      <c r="G136" s="53" t="str">
        <f t="shared" si="16"/>
        <v>Yes</v>
      </c>
      <c r="H136" s="54">
        <f t="shared" si="18"/>
        <v>32047.575499999999</v>
      </c>
      <c r="I136" s="53" t="str">
        <f t="shared" si="17"/>
        <v>No</v>
      </c>
      <c r="J136" s="53" t="str">
        <f t="shared" si="13"/>
        <v>No</v>
      </c>
      <c r="K136" s="26"/>
      <c r="L136" s="26"/>
      <c r="M136" s="26"/>
    </row>
    <row r="137" spans="1:13" s="52" customFormat="1" ht="15.75" x14ac:dyDescent="0.25">
      <c r="A137" s="48">
        <v>51800</v>
      </c>
      <c r="B137" s="80" t="s">
        <v>131</v>
      </c>
      <c r="C137" s="43">
        <f>VLOOKUP(A137,Wages!$A:$C,3,FALSE)</f>
        <v>46966.01</v>
      </c>
      <c r="D137" s="44">
        <f>VLOOKUP(A137,Unemployment!$A:$F,6,FALSE)</f>
        <v>3.2</v>
      </c>
      <c r="E137" s="49">
        <f>VLOOKUP(A137,Poverty!$A:$E,4,FALSE)</f>
        <v>11.3</v>
      </c>
      <c r="F137" s="50" t="str">
        <f t="shared" si="15"/>
        <v>Yes</v>
      </c>
      <c r="G137" s="53" t="str">
        <f t="shared" si="16"/>
        <v>Yes</v>
      </c>
      <c r="H137" s="54">
        <f t="shared" si="18"/>
        <v>39921.108500000002</v>
      </c>
      <c r="I137" s="53" t="str">
        <f t="shared" si="17"/>
        <v>Yes</v>
      </c>
      <c r="J137" s="53" t="str">
        <f t="shared" si="13"/>
        <v>No</v>
      </c>
      <c r="K137" s="26"/>
      <c r="L137" s="26"/>
      <c r="M137" s="26"/>
    </row>
    <row r="138" spans="1:13" s="52" customFormat="1" ht="15.75" x14ac:dyDescent="0.25">
      <c r="A138" s="48">
        <v>51181</v>
      </c>
      <c r="B138" s="80" t="s">
        <v>90</v>
      </c>
      <c r="C138" s="43">
        <f>VLOOKUP(A138,Wages!$A:$C,3,FALSE)</f>
        <v>83258.929999999993</v>
      </c>
      <c r="D138" s="44">
        <f>VLOOKUP(A138,Unemployment!$A:$F,6,FALSE)</f>
        <v>3.5</v>
      </c>
      <c r="E138" s="49">
        <f>VLOOKUP(A138,Poverty!$A:$E,4,FALSE)</f>
        <v>12.8</v>
      </c>
      <c r="F138" s="50" t="str">
        <f t="shared" si="15"/>
        <v>Yes</v>
      </c>
      <c r="G138" s="53" t="str">
        <f t="shared" si="16"/>
        <v>Yes</v>
      </c>
      <c r="H138" s="54">
        <f t="shared" si="18"/>
        <v>70770.090499999991</v>
      </c>
      <c r="I138" s="53" t="str">
        <f t="shared" si="17"/>
        <v>Yes</v>
      </c>
      <c r="J138" s="53" t="str">
        <f t="shared" si="13"/>
        <v>Yes</v>
      </c>
      <c r="K138" s="26"/>
      <c r="L138" s="26"/>
      <c r="M138" s="26"/>
    </row>
    <row r="139" spans="1:13" ht="15.75" x14ac:dyDescent="0.25">
      <c r="A139" s="48">
        <v>51183</v>
      </c>
      <c r="B139" s="80" t="s">
        <v>91</v>
      </c>
      <c r="C139" s="43">
        <f>VLOOKUP(A139,Wages!$A:$C,3,FALSE)</f>
        <v>38464.53</v>
      </c>
      <c r="D139" s="44">
        <f>VLOOKUP(A139,Unemployment!$A:$F,6,FALSE)</f>
        <v>4.9000000000000004</v>
      </c>
      <c r="E139" s="49">
        <f>VLOOKUP(A139,Poverty!$A:$E,4,FALSE)</f>
        <v>22.4</v>
      </c>
      <c r="F139" s="50" t="str">
        <f t="shared" si="15"/>
        <v>Yes</v>
      </c>
      <c r="G139" s="53" t="str">
        <f t="shared" si="16"/>
        <v>Yes</v>
      </c>
      <c r="H139" s="54">
        <f t="shared" si="18"/>
        <v>32694.850499999997</v>
      </c>
      <c r="I139" s="53" t="str">
        <f t="shared" si="17"/>
        <v>Yes</v>
      </c>
      <c r="J139" s="53" t="str">
        <f t="shared" si="13"/>
        <v>Yes</v>
      </c>
    </row>
    <row r="140" spans="1:13" ht="15.75" x14ac:dyDescent="0.25">
      <c r="A140" s="48">
        <v>51185</v>
      </c>
      <c r="B140" s="80" t="s">
        <v>92</v>
      </c>
      <c r="C140" s="43">
        <f>VLOOKUP(A140,Wages!$A:$C,3,FALSE)</f>
        <v>36610.89</v>
      </c>
      <c r="D140" s="44">
        <f>VLOOKUP(A140,Unemployment!$A:$F,6,FALSE)</f>
        <v>4.4000000000000004</v>
      </c>
      <c r="E140" s="49">
        <f>VLOOKUP(A140,Poverty!$A:$E,4,FALSE)</f>
        <v>18.100000000000001</v>
      </c>
      <c r="F140" s="50" t="str">
        <f t="shared" si="15"/>
        <v>Yes</v>
      </c>
      <c r="G140" s="53" t="str">
        <f t="shared" si="16"/>
        <v>Yes</v>
      </c>
      <c r="H140" s="54">
        <f t="shared" si="18"/>
        <v>31119.2565</v>
      </c>
      <c r="I140" s="53" t="str">
        <f t="shared" si="17"/>
        <v>Yes</v>
      </c>
      <c r="J140" s="53" t="str">
        <f t="shared" si="13"/>
        <v>Yes</v>
      </c>
    </row>
    <row r="141" spans="1:13" ht="15.75" x14ac:dyDescent="0.25">
      <c r="A141" s="48">
        <v>51810</v>
      </c>
      <c r="B141" s="80" t="s">
        <v>132</v>
      </c>
      <c r="C141" s="43">
        <f>VLOOKUP(A141,Wages!$A:$C,3,FALSE)</f>
        <v>42917.32</v>
      </c>
      <c r="D141" s="44">
        <f>VLOOKUP(A141,Unemployment!$A:$F,6,FALSE)</f>
        <v>2.9</v>
      </c>
      <c r="E141" s="49">
        <f>VLOOKUP(A141,Poverty!$A:$E,4,FALSE)</f>
        <v>8.3000000000000007</v>
      </c>
      <c r="F141" s="50" t="str">
        <f t="shared" si="15"/>
        <v>No</v>
      </c>
      <c r="G141" s="53" t="str">
        <f t="shared" si="16"/>
        <v>No</v>
      </c>
      <c r="H141" s="54" t="str">
        <f t="shared" si="18"/>
        <v>n/a</v>
      </c>
      <c r="I141" s="53" t="str">
        <f t="shared" si="17"/>
        <v>No</v>
      </c>
      <c r="J141" s="53" t="str">
        <f t="shared" si="13"/>
        <v>No</v>
      </c>
    </row>
    <row r="142" spans="1:13" s="52" customFormat="1" ht="15.75" x14ac:dyDescent="0.25">
      <c r="A142" s="48">
        <v>51187</v>
      </c>
      <c r="B142" s="80" t="s">
        <v>93</v>
      </c>
      <c r="C142" s="43">
        <f>VLOOKUP(A142,Wages!$A:$C,3,FALSE)</f>
        <v>39533.86</v>
      </c>
      <c r="D142" s="44">
        <f>VLOOKUP(A142,Unemployment!$A:$F,6,FALSE)</f>
        <v>3.1</v>
      </c>
      <c r="E142" s="49">
        <f>VLOOKUP(A142,Poverty!$A:$E,4,FALSE)</f>
        <v>9.3000000000000007</v>
      </c>
      <c r="F142" s="50" t="str">
        <f t="shared" si="15"/>
        <v>Yes</v>
      </c>
      <c r="G142" s="53" t="str">
        <f t="shared" si="16"/>
        <v>No</v>
      </c>
      <c r="H142" s="54">
        <f t="shared" si="18"/>
        <v>33603.781000000003</v>
      </c>
      <c r="I142" s="53" t="str">
        <f t="shared" si="17"/>
        <v>No</v>
      </c>
      <c r="J142" s="53" t="str">
        <f t="shared" si="13"/>
        <v>No</v>
      </c>
      <c r="K142" s="26"/>
      <c r="L142" s="26"/>
      <c r="M142" s="26"/>
    </row>
    <row r="143" spans="1:13" ht="15.75" x14ac:dyDescent="0.25">
      <c r="A143" s="48">
        <v>51191</v>
      </c>
      <c r="B143" s="80" t="s">
        <v>94</v>
      </c>
      <c r="C143" s="43">
        <f>VLOOKUP(A143,Wages!$A:$C,3,FALSE)</f>
        <v>36496.15</v>
      </c>
      <c r="D143" s="44">
        <f>VLOOKUP(A143,Unemployment!$A:$F,6,FALSE)</f>
        <v>3.4</v>
      </c>
      <c r="E143" s="49">
        <f>VLOOKUP(A143,Poverty!$A:$E,4,FALSE)</f>
        <v>13.9</v>
      </c>
      <c r="F143" s="50" t="str">
        <f t="shared" si="15"/>
        <v>Yes</v>
      </c>
      <c r="G143" s="53" t="str">
        <f t="shared" si="16"/>
        <v>Yes</v>
      </c>
      <c r="H143" s="54">
        <f t="shared" si="18"/>
        <v>31021.727500000001</v>
      </c>
      <c r="I143" s="53" t="str">
        <f t="shared" si="17"/>
        <v>Yes</v>
      </c>
      <c r="J143" s="53" t="str">
        <f t="shared" si="13"/>
        <v>No</v>
      </c>
    </row>
    <row r="144" spans="1:13" ht="15.75" x14ac:dyDescent="0.25">
      <c r="A144" s="48">
        <v>51820</v>
      </c>
      <c r="B144" s="80" t="s">
        <v>133</v>
      </c>
      <c r="C144" s="43">
        <f>VLOOKUP(A144,Wages!$A:$C,3,FALSE)</f>
        <v>37615.410000000003</v>
      </c>
      <c r="D144" s="44">
        <f>VLOOKUP(A144,Unemployment!$A:$F,6,FALSE)</f>
        <v>3.2</v>
      </c>
      <c r="E144" s="49">
        <f>VLOOKUP(A144,Poverty!$A:$E,4,FALSE)</f>
        <v>14.9</v>
      </c>
      <c r="F144" s="50" t="str">
        <f t="shared" si="15"/>
        <v>Yes</v>
      </c>
      <c r="G144" s="53" t="str">
        <f t="shared" si="16"/>
        <v>Yes</v>
      </c>
      <c r="H144" s="54">
        <f t="shared" si="18"/>
        <v>31973.098500000004</v>
      </c>
      <c r="I144" s="53" t="str">
        <f t="shared" si="17"/>
        <v>Yes</v>
      </c>
      <c r="J144" s="53" t="str">
        <f t="shared" si="13"/>
        <v>No</v>
      </c>
    </row>
    <row r="145" spans="1:13" ht="15.75" x14ac:dyDescent="0.25">
      <c r="A145" s="48">
        <v>51193</v>
      </c>
      <c r="B145" s="80" t="s">
        <v>95</v>
      </c>
      <c r="C145" s="43">
        <f>VLOOKUP(A145,Wages!$A:$C,3,FALSE)</f>
        <v>31563.39</v>
      </c>
      <c r="D145" s="44">
        <f>VLOOKUP(A145,Unemployment!$A:$F,6,FALSE)</f>
        <v>3.6</v>
      </c>
      <c r="E145" s="49">
        <f>VLOOKUP(A145,Poverty!$A:$E,4,FALSE)</f>
        <v>15.5</v>
      </c>
      <c r="F145" s="50" t="str">
        <f t="shared" si="15"/>
        <v>Yes</v>
      </c>
      <c r="G145" s="53" t="str">
        <f t="shared" si="16"/>
        <v>Yes</v>
      </c>
      <c r="H145" s="54">
        <f t="shared" si="18"/>
        <v>26828.8815</v>
      </c>
      <c r="I145" s="53" t="str">
        <f t="shared" si="17"/>
        <v>Yes</v>
      </c>
      <c r="J145" s="53" t="str">
        <f t="shared" si="13"/>
        <v>Yes</v>
      </c>
    </row>
    <row r="146" spans="1:13" ht="15.75" x14ac:dyDescent="0.25">
      <c r="A146" s="48">
        <v>51830</v>
      </c>
      <c r="B146" s="80" t="s">
        <v>134</v>
      </c>
      <c r="C146" s="43">
        <f>VLOOKUP(A146,Wages!$A:$C,3,FALSE)</f>
        <v>42886.07</v>
      </c>
      <c r="D146" s="44">
        <f>VLOOKUP(A146,Unemployment!$A:$F,6,FALSE)</f>
        <v>4</v>
      </c>
      <c r="E146" s="49">
        <f>VLOOKUP(A146,Poverty!$A:$E,4,FALSE)</f>
        <v>22.5</v>
      </c>
      <c r="F146" s="50" t="str">
        <f t="shared" si="15"/>
        <v>Yes</v>
      </c>
      <c r="G146" s="53" t="str">
        <f t="shared" si="16"/>
        <v>Yes</v>
      </c>
      <c r="H146" s="54">
        <f t="shared" si="18"/>
        <v>36453.159500000002</v>
      </c>
      <c r="I146" s="53" t="str">
        <f t="shared" si="17"/>
        <v>Yes</v>
      </c>
      <c r="J146" s="53" t="str">
        <f t="shared" si="13"/>
        <v>Yes</v>
      </c>
    </row>
    <row r="147" spans="1:13" s="52" customFormat="1" ht="15.75" x14ac:dyDescent="0.25">
      <c r="A147" s="48">
        <v>51840</v>
      </c>
      <c r="B147" s="80" t="s">
        <v>135</v>
      </c>
      <c r="C147" s="43">
        <f>VLOOKUP(A147,Wages!$A:$C,3,FALSE)</f>
        <v>47912.61</v>
      </c>
      <c r="D147" s="44">
        <f>VLOOKUP(A147,Unemployment!$A:$F,6,FALSE)</f>
        <v>2.9</v>
      </c>
      <c r="E147" s="49">
        <f>VLOOKUP(A147,Poverty!$A:$E,4,FALSE)</f>
        <v>12.6</v>
      </c>
      <c r="F147" s="50" t="str">
        <f t="shared" si="15"/>
        <v>No</v>
      </c>
      <c r="G147" s="53" t="str">
        <f t="shared" si="16"/>
        <v>Yes</v>
      </c>
      <c r="H147" s="54">
        <f t="shared" si="18"/>
        <v>40725.718500000003</v>
      </c>
      <c r="I147" s="53" t="str">
        <f t="shared" si="17"/>
        <v>No</v>
      </c>
      <c r="J147" s="53" t="str">
        <f t="shared" si="13"/>
        <v>No</v>
      </c>
      <c r="K147" s="26"/>
      <c r="L147" s="26"/>
      <c r="M147" s="26"/>
    </row>
    <row r="148" spans="1:13" ht="15.75" x14ac:dyDescent="0.25">
      <c r="A148" s="48">
        <v>51195</v>
      </c>
      <c r="B148" s="80" t="s">
        <v>96</v>
      </c>
      <c r="C148" s="43">
        <f>VLOOKUP(A148,Wages!$A:$C,3,FALSE)</f>
        <v>34544.879999999997</v>
      </c>
      <c r="D148" s="44">
        <f>VLOOKUP(A148,Unemployment!$A:$F,6,FALSE)</f>
        <v>5</v>
      </c>
      <c r="E148" s="49">
        <f>VLOOKUP(A148,Poverty!$A:$E,4,FALSE)</f>
        <v>23.3</v>
      </c>
      <c r="F148" s="50" t="str">
        <f t="shared" si="15"/>
        <v>Yes</v>
      </c>
      <c r="G148" s="53" t="str">
        <f t="shared" si="16"/>
        <v>Yes</v>
      </c>
      <c r="H148" s="54">
        <f t="shared" si="18"/>
        <v>29363.147999999997</v>
      </c>
      <c r="I148" s="53" t="str">
        <f t="shared" si="17"/>
        <v>Yes</v>
      </c>
      <c r="J148" s="53" t="str">
        <f t="shared" si="13"/>
        <v>Yes</v>
      </c>
    </row>
    <row r="149" spans="1:13" ht="15.75" x14ac:dyDescent="0.25">
      <c r="A149" s="48">
        <v>51197</v>
      </c>
      <c r="B149" s="80" t="s">
        <v>97</v>
      </c>
      <c r="C149" s="43">
        <f>VLOOKUP(A149,Wages!$A:$C,3,FALSE)</f>
        <v>34532.730000000003</v>
      </c>
      <c r="D149" s="44">
        <f>VLOOKUP(A149,Unemployment!$A:$F,6,FALSE)</f>
        <v>3.7</v>
      </c>
      <c r="E149" s="49">
        <f>VLOOKUP(A149,Poverty!$A:$E,4,FALSE)</f>
        <v>13.8</v>
      </c>
      <c r="F149" s="50" t="str">
        <f t="shared" si="15"/>
        <v>Yes</v>
      </c>
      <c r="G149" s="53" t="str">
        <f t="shared" si="16"/>
        <v>Yes</v>
      </c>
      <c r="H149" s="54">
        <f t="shared" si="18"/>
        <v>29352.820500000002</v>
      </c>
      <c r="I149" s="53" t="str">
        <f t="shared" si="17"/>
        <v>Yes</v>
      </c>
      <c r="J149" s="53" t="str">
        <f t="shared" ref="J149:J150" si="19">IF(D149&gt;=($D$164+0.5),"Yes","No")</f>
        <v>Yes</v>
      </c>
    </row>
    <row r="150" spans="1:13" ht="15.75" x14ac:dyDescent="0.25">
      <c r="A150" s="48">
        <v>51199</v>
      </c>
      <c r="B150" s="80" t="s">
        <v>98</v>
      </c>
      <c r="C150" s="43">
        <f>VLOOKUP(A150,Wages!$A:$C,3,FALSE)</f>
        <v>38975.160000000003</v>
      </c>
      <c r="D150" s="44">
        <f>VLOOKUP(A150,Unemployment!$A:$F,6,FALSE)</f>
        <v>2.8</v>
      </c>
      <c r="E150" s="49">
        <f>VLOOKUP(A150,Poverty!$A:$E,4,FALSE)</f>
        <v>5</v>
      </c>
      <c r="F150" s="50" t="str">
        <f t="shared" si="15"/>
        <v>No</v>
      </c>
      <c r="G150" s="53" t="str">
        <f t="shared" si="16"/>
        <v>No</v>
      </c>
      <c r="H150" s="54" t="str">
        <f t="shared" si="18"/>
        <v>n/a</v>
      </c>
      <c r="I150" s="53" t="str">
        <f t="shared" si="17"/>
        <v>No</v>
      </c>
      <c r="J150" s="53" t="str">
        <f t="shared" si="19"/>
        <v>No</v>
      </c>
    </row>
    <row r="151" spans="1:13" ht="15.75" x14ac:dyDescent="0.25">
      <c r="B151" s="81"/>
      <c r="C151" s="55"/>
      <c r="D151" s="56"/>
      <c r="E151" s="57"/>
      <c r="F151" s="57"/>
      <c r="G151" s="58"/>
      <c r="H151" s="59"/>
      <c r="I151" s="59"/>
      <c r="J151" s="60"/>
    </row>
    <row r="152" spans="1:13" ht="15.75" x14ac:dyDescent="0.25">
      <c r="A152" s="48">
        <v>13980</v>
      </c>
      <c r="B152" s="80" t="s">
        <v>136</v>
      </c>
      <c r="C152" s="43">
        <f>VLOOKUP(A152,Wages!$A:$C,3,FALSE)</f>
        <v>43206.04</v>
      </c>
      <c r="D152" s="61">
        <f>VLOOKUP(A152,Unemployment!$A:$F,6,FALSE)</f>
        <v>3.1</v>
      </c>
      <c r="E152" s="62"/>
      <c r="F152" s="62"/>
      <c r="G152" s="63"/>
      <c r="H152" s="64"/>
      <c r="I152" s="64"/>
      <c r="J152" s="65"/>
    </row>
    <row r="153" spans="1:13" ht="15.75" x14ac:dyDescent="0.25">
      <c r="A153" s="48">
        <v>28700</v>
      </c>
      <c r="B153" s="80" t="s">
        <v>139</v>
      </c>
      <c r="C153" s="43">
        <f>VLOOKUP(A153,Wages!$A:$C,3,FALSE)</f>
        <v>35744.81</v>
      </c>
      <c r="D153" s="61">
        <f>VLOOKUP(A153,Unemployment!$A:$F,6,FALSE)</f>
        <v>3.4</v>
      </c>
      <c r="E153" s="62"/>
      <c r="F153" s="62"/>
      <c r="G153" s="63"/>
      <c r="H153" s="64"/>
      <c r="I153" s="64"/>
      <c r="J153" s="65"/>
    </row>
    <row r="154" spans="1:13" ht="15.75" x14ac:dyDescent="0.25">
      <c r="A154" s="48">
        <v>16820</v>
      </c>
      <c r="B154" s="80" t="s">
        <v>137</v>
      </c>
      <c r="C154" s="43">
        <f>VLOOKUP(A154,Wages!$A:$C,3,FALSE)</f>
        <v>52869.43</v>
      </c>
      <c r="D154" s="61">
        <f>VLOOKUP(A154,Unemployment!$A:$F,6,FALSE)</f>
        <v>2.7</v>
      </c>
      <c r="E154" s="62"/>
      <c r="F154" s="62"/>
      <c r="G154" s="63"/>
      <c r="H154" s="64"/>
      <c r="I154" s="64"/>
      <c r="J154" s="65"/>
    </row>
    <row r="155" spans="1:13" ht="15.75" x14ac:dyDescent="0.25">
      <c r="A155" s="48">
        <v>25500</v>
      </c>
      <c r="B155" s="80" t="s">
        <v>138</v>
      </c>
      <c r="C155" s="43">
        <f>VLOOKUP(A155,Wages!$A:$C,3,FALSE)</f>
        <v>40993.730000000003</v>
      </c>
      <c r="D155" s="61">
        <f>VLOOKUP(A155,Unemployment!$A:$F,6,FALSE)</f>
        <v>3</v>
      </c>
      <c r="E155" s="62"/>
      <c r="F155" s="62"/>
      <c r="G155" s="63"/>
      <c r="H155" s="64"/>
      <c r="I155" s="64"/>
      <c r="J155" s="65"/>
    </row>
    <row r="156" spans="1:13" ht="15.75" x14ac:dyDescent="0.25">
      <c r="A156" s="48">
        <v>31340</v>
      </c>
      <c r="B156" s="80" t="s">
        <v>140</v>
      </c>
      <c r="C156" s="43">
        <f>VLOOKUP(A156,Wages!$A:$C,3,FALSE)</f>
        <v>42637.49</v>
      </c>
      <c r="D156" s="61">
        <f>VLOOKUP(A156,Unemployment!$A:$F,6,FALSE)</f>
        <v>3.5</v>
      </c>
      <c r="E156" s="62"/>
      <c r="F156" s="62"/>
      <c r="G156" s="63"/>
      <c r="H156" s="64"/>
      <c r="I156" s="64"/>
      <c r="J156" s="65"/>
    </row>
    <row r="157" spans="1:13" ht="15.75" x14ac:dyDescent="0.25">
      <c r="A157" s="48">
        <v>47900</v>
      </c>
      <c r="B157" s="80" t="s">
        <v>144</v>
      </c>
      <c r="C157" s="43">
        <f>VLOOKUP(A157,Wages!$A:$C,3,FALSE)</f>
        <v>74968.13</v>
      </c>
      <c r="D157" s="61">
        <f>VLOOKUP(A157,Unemployment!$A:$F,6,FALSE)</f>
        <v>2.5</v>
      </c>
      <c r="E157" s="62"/>
      <c r="F157" s="62"/>
      <c r="G157" s="63"/>
      <c r="H157" s="64"/>
      <c r="I157" s="64"/>
      <c r="J157" s="65"/>
    </row>
    <row r="158" spans="1:13" ht="15.75" x14ac:dyDescent="0.25">
      <c r="A158" s="48">
        <v>40060</v>
      </c>
      <c r="B158" s="80" t="s">
        <v>141</v>
      </c>
      <c r="C158" s="43">
        <f>VLOOKUP(A158,Wages!$A:$C,3,FALSE)</f>
        <v>53205.279999999999</v>
      </c>
      <c r="D158" s="61">
        <f>VLOOKUP(A158,Unemployment!$A:$F,6,FALSE)</f>
        <v>3.2</v>
      </c>
      <c r="E158" s="62"/>
      <c r="F158" s="62"/>
      <c r="G158" s="63"/>
      <c r="H158" s="64"/>
      <c r="I158" s="64"/>
      <c r="J158" s="65"/>
    </row>
    <row r="159" spans="1:13" ht="15.75" x14ac:dyDescent="0.25">
      <c r="A159" s="48">
        <v>40220</v>
      </c>
      <c r="B159" s="80" t="s">
        <v>142</v>
      </c>
      <c r="C159" s="43">
        <f>VLOOKUP(A159,Wages!$A:$C,3,FALSE)</f>
        <v>44204.14</v>
      </c>
      <c r="D159" s="61">
        <f>VLOOKUP(A159,Unemployment!$A:$F,6,FALSE)</f>
        <v>3</v>
      </c>
      <c r="E159" s="62"/>
      <c r="F159" s="62"/>
      <c r="G159" s="63"/>
      <c r="H159" s="64"/>
      <c r="I159" s="64"/>
      <c r="J159" s="65"/>
    </row>
    <row r="160" spans="1:13" ht="15.75" x14ac:dyDescent="0.25">
      <c r="A160" s="48">
        <v>44420</v>
      </c>
      <c r="B160" s="80" t="s">
        <v>304</v>
      </c>
      <c r="C160" s="43">
        <f>VLOOKUP(A160,Wages!$A:$C,3,FALSE)</f>
        <v>41791.879999999997</v>
      </c>
      <c r="D160" s="61">
        <f>VLOOKUP(A160,Unemployment!$A:$F,6,FALSE)</f>
        <v>2.8</v>
      </c>
      <c r="E160" s="62"/>
      <c r="F160" s="62"/>
      <c r="G160" s="63"/>
      <c r="H160" s="64"/>
      <c r="I160" s="64"/>
      <c r="J160" s="65"/>
    </row>
    <row r="161" spans="1:10" ht="15.75" x14ac:dyDescent="0.25">
      <c r="A161" s="48">
        <v>47260</v>
      </c>
      <c r="B161" s="80" t="s">
        <v>143</v>
      </c>
      <c r="C161" s="43">
        <f>VLOOKUP(A161,Wages!$A:$C,3,FALSE)</f>
        <v>47697.25</v>
      </c>
      <c r="D161" s="61">
        <f>VLOOKUP(A161,Unemployment!$A:$F,6,FALSE)</f>
        <v>3.2</v>
      </c>
      <c r="E161" s="62"/>
      <c r="F161" s="62"/>
      <c r="G161" s="63"/>
      <c r="H161" s="64"/>
      <c r="I161" s="64"/>
      <c r="J161" s="65"/>
    </row>
    <row r="162" spans="1:10" ht="15.75" x14ac:dyDescent="0.25">
      <c r="A162" s="48">
        <v>49020</v>
      </c>
      <c r="B162" s="80" t="s">
        <v>145</v>
      </c>
      <c r="C162" s="43">
        <f>VLOOKUP(A162,Wages!$A:$C,3,FALSE)</f>
        <v>46758.02</v>
      </c>
      <c r="D162" s="61">
        <f>VLOOKUP(A162,Unemployment!$A:$F,6,FALSE)</f>
        <v>2.7</v>
      </c>
      <c r="E162" s="62"/>
      <c r="F162" s="62"/>
      <c r="G162" s="63"/>
      <c r="H162" s="64"/>
      <c r="I162" s="64"/>
      <c r="J162" s="65"/>
    </row>
    <row r="163" spans="1:10" ht="15.75" x14ac:dyDescent="0.25">
      <c r="B163" s="82"/>
      <c r="C163" s="66"/>
      <c r="D163" s="67"/>
      <c r="E163" s="68"/>
      <c r="F163" s="68"/>
      <c r="G163" s="69"/>
      <c r="H163" s="70"/>
      <c r="I163" s="70"/>
      <c r="J163" s="71"/>
    </row>
    <row r="164" spans="1:10" ht="15.75" x14ac:dyDescent="0.25">
      <c r="A164" s="48">
        <v>51000</v>
      </c>
      <c r="B164" s="80" t="s">
        <v>152</v>
      </c>
      <c r="C164" s="72">
        <f>VLOOKUP(A164,Wages!$A:$C,3,FALSE)</f>
        <v>58291.39</v>
      </c>
      <c r="D164" s="73">
        <f>VLOOKUP(A164,Unemployment!$A:$F,6,FALSE)</f>
        <v>3</v>
      </c>
      <c r="E164" s="74">
        <f>VLOOKUP(A164,Poverty!$A:$E,4,FALSE)</f>
        <v>10.7</v>
      </c>
      <c r="F164" s="62"/>
      <c r="G164" s="63"/>
      <c r="H164" s="64"/>
      <c r="I164" s="64"/>
      <c r="J164" s="65"/>
    </row>
    <row r="165" spans="1:10" x14ac:dyDescent="0.2">
      <c r="C165" s="75"/>
    </row>
    <row r="166" spans="1:10" x14ac:dyDescent="0.2">
      <c r="B166" s="26" t="s">
        <v>483</v>
      </c>
      <c r="C166" s="75"/>
    </row>
    <row r="167" spans="1:10" x14ac:dyDescent="0.2">
      <c r="B167" s="26" t="s">
        <v>310</v>
      </c>
      <c r="C167" s="75"/>
    </row>
    <row r="168" spans="1:10" x14ac:dyDescent="0.2">
      <c r="B168" s="26" t="s">
        <v>311</v>
      </c>
      <c r="C168" s="75"/>
    </row>
    <row r="169" spans="1:10" x14ac:dyDescent="0.2">
      <c r="B169" s="26" t="s">
        <v>312</v>
      </c>
      <c r="C169" s="75"/>
    </row>
    <row r="170" spans="1:10" x14ac:dyDescent="0.2">
      <c r="B170" s="26" t="s">
        <v>149</v>
      </c>
      <c r="C170" s="75"/>
    </row>
    <row r="173" spans="1:10" x14ac:dyDescent="0.2">
      <c r="C173" s="75"/>
    </row>
    <row r="174" spans="1:10" x14ac:dyDescent="0.2">
      <c r="C174" s="75"/>
    </row>
    <row r="175" spans="1:10" x14ac:dyDescent="0.2">
      <c r="C175" s="75"/>
    </row>
    <row r="176" spans="1:10" x14ac:dyDescent="0.2">
      <c r="C176" s="75"/>
    </row>
    <row r="177" spans="3:3" x14ac:dyDescent="0.2">
      <c r="C177" s="75"/>
    </row>
    <row r="178" spans="3:3" x14ac:dyDescent="0.2">
      <c r="C178" s="75"/>
    </row>
    <row r="179" spans="3:3" x14ac:dyDescent="0.2">
      <c r="C179" s="75"/>
    </row>
    <row r="180" spans="3:3" x14ac:dyDescent="0.2">
      <c r="C180" s="75"/>
    </row>
    <row r="181" spans="3:3" x14ac:dyDescent="0.2">
      <c r="C181" s="75"/>
    </row>
    <row r="182" spans="3:3" x14ac:dyDescent="0.2">
      <c r="C182" s="75"/>
    </row>
    <row r="183" spans="3:3" x14ac:dyDescent="0.2">
      <c r="C183" s="75"/>
    </row>
    <row r="184" spans="3:3" x14ac:dyDescent="0.2">
      <c r="C184" s="75"/>
    </row>
    <row r="185" spans="3:3" x14ac:dyDescent="0.2">
      <c r="C185" s="75"/>
    </row>
    <row r="186" spans="3:3" x14ac:dyDescent="0.2">
      <c r="C186" s="75"/>
    </row>
    <row r="187" spans="3:3" x14ac:dyDescent="0.2">
      <c r="C187" s="75"/>
    </row>
    <row r="188" spans="3:3" x14ac:dyDescent="0.2">
      <c r="C188" s="75"/>
    </row>
    <row r="189" spans="3:3" x14ac:dyDescent="0.2">
      <c r="C189" s="75"/>
    </row>
    <row r="190" spans="3:3" x14ac:dyDescent="0.2">
      <c r="C190" s="75"/>
    </row>
    <row r="191" spans="3:3" x14ac:dyDescent="0.2">
      <c r="C191" s="75"/>
    </row>
    <row r="192" spans="3:3" x14ac:dyDescent="0.2">
      <c r="C192" s="75"/>
    </row>
    <row r="193" spans="3:3" x14ac:dyDescent="0.2">
      <c r="C193" s="75"/>
    </row>
    <row r="194" spans="3:3" x14ac:dyDescent="0.2">
      <c r="C194" s="75"/>
    </row>
    <row r="195" spans="3:3" x14ac:dyDescent="0.2">
      <c r="C195" s="75"/>
    </row>
    <row r="196" spans="3:3" x14ac:dyDescent="0.2">
      <c r="C196" s="75"/>
    </row>
    <row r="197" spans="3:3" x14ac:dyDescent="0.2">
      <c r="C197" s="75"/>
    </row>
    <row r="198" spans="3:3" x14ac:dyDescent="0.2">
      <c r="C198" s="75"/>
    </row>
    <row r="199" spans="3:3" x14ac:dyDescent="0.2">
      <c r="C199" s="75"/>
    </row>
    <row r="200" spans="3:3" x14ac:dyDescent="0.2">
      <c r="C200" s="75"/>
    </row>
    <row r="201" spans="3:3" x14ac:dyDescent="0.2">
      <c r="C201" s="75"/>
    </row>
    <row r="202" spans="3:3" x14ac:dyDescent="0.2">
      <c r="C202" s="75"/>
    </row>
    <row r="203" spans="3:3" x14ac:dyDescent="0.2">
      <c r="C203" s="75"/>
    </row>
    <row r="204" spans="3:3" x14ac:dyDescent="0.2">
      <c r="C204" s="75"/>
    </row>
    <row r="205" spans="3:3" x14ac:dyDescent="0.2">
      <c r="C205" s="75"/>
    </row>
    <row r="206" spans="3:3" x14ac:dyDescent="0.2">
      <c r="C206" s="75"/>
    </row>
    <row r="207" spans="3:3" x14ac:dyDescent="0.2">
      <c r="C207" s="75"/>
    </row>
    <row r="208" spans="3:3" x14ac:dyDescent="0.2">
      <c r="C208" s="75"/>
    </row>
    <row r="209" spans="3:3" x14ac:dyDescent="0.2">
      <c r="C209" s="75"/>
    </row>
    <row r="210" spans="3:3" x14ac:dyDescent="0.2">
      <c r="C210" s="75"/>
    </row>
    <row r="211" spans="3:3" x14ac:dyDescent="0.2">
      <c r="C211" s="75"/>
    </row>
    <row r="212" spans="3:3" x14ac:dyDescent="0.2">
      <c r="C212" s="75"/>
    </row>
    <row r="213" spans="3:3" x14ac:dyDescent="0.2">
      <c r="C213" s="75"/>
    </row>
    <row r="214" spans="3:3" x14ac:dyDescent="0.2">
      <c r="C214" s="75"/>
    </row>
    <row r="215" spans="3:3" x14ac:dyDescent="0.2">
      <c r="C215" s="75"/>
    </row>
    <row r="216" spans="3:3" x14ac:dyDescent="0.2">
      <c r="C216" s="75"/>
    </row>
    <row r="217" spans="3:3" x14ac:dyDescent="0.2">
      <c r="C217" s="75"/>
    </row>
    <row r="218" spans="3:3" x14ac:dyDescent="0.2">
      <c r="C218" s="75"/>
    </row>
    <row r="219" spans="3:3" x14ac:dyDescent="0.2">
      <c r="C219" s="75"/>
    </row>
    <row r="220" spans="3:3" x14ac:dyDescent="0.2">
      <c r="C220" s="75"/>
    </row>
    <row r="221" spans="3:3" x14ac:dyDescent="0.2">
      <c r="C221" s="75"/>
    </row>
    <row r="222" spans="3:3" x14ac:dyDescent="0.2">
      <c r="C222" s="75"/>
    </row>
    <row r="223" spans="3:3" x14ac:dyDescent="0.2">
      <c r="C223" s="75"/>
    </row>
    <row r="224" spans="3:3" x14ac:dyDescent="0.2">
      <c r="C224" s="75"/>
    </row>
    <row r="225" spans="3:3" x14ac:dyDescent="0.2">
      <c r="C225" s="75"/>
    </row>
    <row r="226" spans="3:3" x14ac:dyDescent="0.2">
      <c r="C226" s="75"/>
    </row>
    <row r="227" spans="3:3" x14ac:dyDescent="0.2">
      <c r="C227" s="75"/>
    </row>
    <row r="228" spans="3:3" x14ac:dyDescent="0.2">
      <c r="C228" s="75"/>
    </row>
    <row r="229" spans="3:3" x14ac:dyDescent="0.2">
      <c r="C229" s="75"/>
    </row>
    <row r="230" spans="3:3" x14ac:dyDescent="0.2">
      <c r="C230" s="75"/>
    </row>
    <row r="231" spans="3:3" x14ac:dyDescent="0.2">
      <c r="C231" s="75"/>
    </row>
    <row r="232" spans="3:3" x14ac:dyDescent="0.2">
      <c r="C232" s="75"/>
    </row>
    <row r="233" spans="3:3" x14ac:dyDescent="0.2">
      <c r="C233" s="75"/>
    </row>
    <row r="234" spans="3:3" x14ac:dyDescent="0.2">
      <c r="C234" s="75"/>
    </row>
    <row r="235" spans="3:3" x14ac:dyDescent="0.2">
      <c r="C235" s="75"/>
    </row>
    <row r="236" spans="3:3" x14ac:dyDescent="0.2">
      <c r="C236" s="75"/>
    </row>
    <row r="237" spans="3:3" x14ac:dyDescent="0.2">
      <c r="C237" s="75"/>
    </row>
    <row r="238" spans="3:3" x14ac:dyDescent="0.2">
      <c r="C238" s="75"/>
    </row>
    <row r="239" spans="3:3" x14ac:dyDescent="0.2">
      <c r="C239" s="75"/>
    </row>
    <row r="240" spans="3:3" x14ac:dyDescent="0.2">
      <c r="C240" s="75"/>
    </row>
    <row r="241" spans="3:3" x14ac:dyDescent="0.2">
      <c r="C241" s="75"/>
    </row>
    <row r="242" spans="3:3" x14ac:dyDescent="0.2">
      <c r="C242" s="75"/>
    </row>
    <row r="243" spans="3:3" x14ac:dyDescent="0.2">
      <c r="C243" s="75"/>
    </row>
    <row r="244" spans="3:3" x14ac:dyDescent="0.2">
      <c r="C244" s="75"/>
    </row>
    <row r="245" spans="3:3" x14ac:dyDescent="0.2">
      <c r="C245" s="75"/>
    </row>
    <row r="246" spans="3:3" x14ac:dyDescent="0.2">
      <c r="C246" s="75"/>
    </row>
    <row r="247" spans="3:3" x14ac:dyDescent="0.2">
      <c r="C247" s="75"/>
    </row>
    <row r="248" spans="3:3" x14ac:dyDescent="0.2">
      <c r="C248" s="75"/>
    </row>
    <row r="249" spans="3:3" x14ac:dyDescent="0.2">
      <c r="C249" s="75"/>
    </row>
    <row r="250" spans="3:3" x14ac:dyDescent="0.2">
      <c r="C250" s="75"/>
    </row>
    <row r="251" spans="3:3" x14ac:dyDescent="0.2">
      <c r="C251" s="75"/>
    </row>
    <row r="252" spans="3:3" x14ac:dyDescent="0.2">
      <c r="C252" s="75"/>
    </row>
    <row r="253" spans="3:3" x14ac:dyDescent="0.2">
      <c r="C253" s="75"/>
    </row>
    <row r="254" spans="3:3" x14ac:dyDescent="0.2">
      <c r="C254" s="75"/>
    </row>
    <row r="255" spans="3:3" x14ac:dyDescent="0.2">
      <c r="C255" s="75"/>
    </row>
    <row r="256" spans="3:3" x14ac:dyDescent="0.2">
      <c r="C256" s="75"/>
    </row>
    <row r="257" spans="3:3" x14ac:dyDescent="0.2">
      <c r="C257" s="75"/>
    </row>
    <row r="258" spans="3:3" x14ac:dyDescent="0.2">
      <c r="C258" s="75"/>
    </row>
    <row r="259" spans="3:3" x14ac:dyDescent="0.2">
      <c r="C259" s="75"/>
    </row>
    <row r="260" spans="3:3" x14ac:dyDescent="0.2">
      <c r="C260" s="75"/>
    </row>
    <row r="261" spans="3:3" x14ac:dyDescent="0.2">
      <c r="C261" s="75"/>
    </row>
    <row r="262" spans="3:3" x14ac:dyDescent="0.2">
      <c r="C262" s="75"/>
    </row>
    <row r="263" spans="3:3" x14ac:dyDescent="0.2">
      <c r="C263" s="75"/>
    </row>
    <row r="264" spans="3:3" x14ac:dyDescent="0.2">
      <c r="C264" s="75"/>
    </row>
    <row r="265" spans="3:3" x14ac:dyDescent="0.2">
      <c r="C265" s="75"/>
    </row>
    <row r="266" spans="3:3" x14ac:dyDescent="0.2">
      <c r="C266" s="75"/>
    </row>
    <row r="267" spans="3:3" x14ac:dyDescent="0.2">
      <c r="C267" s="75"/>
    </row>
    <row r="268" spans="3:3" x14ac:dyDescent="0.2">
      <c r="C268" s="75"/>
    </row>
    <row r="269" spans="3:3" x14ac:dyDescent="0.2">
      <c r="C269" s="75"/>
    </row>
    <row r="270" spans="3:3" x14ac:dyDescent="0.2">
      <c r="C270" s="75"/>
    </row>
    <row r="271" spans="3:3" x14ac:dyDescent="0.2">
      <c r="C271" s="75"/>
    </row>
    <row r="272" spans="3:3" x14ac:dyDescent="0.2">
      <c r="C272" s="75"/>
    </row>
    <row r="273" spans="3:3" x14ac:dyDescent="0.2">
      <c r="C273" s="75"/>
    </row>
    <row r="274" spans="3:3" x14ac:dyDescent="0.2">
      <c r="C274" s="75"/>
    </row>
    <row r="275" spans="3:3" x14ac:dyDescent="0.2">
      <c r="C275" s="75"/>
    </row>
    <row r="276" spans="3:3" x14ac:dyDescent="0.2">
      <c r="C276" s="75"/>
    </row>
    <row r="277" spans="3:3" x14ac:dyDescent="0.2">
      <c r="C277" s="75"/>
    </row>
    <row r="278" spans="3:3" x14ac:dyDescent="0.2">
      <c r="C278" s="75"/>
    </row>
    <row r="279" spans="3:3" x14ac:dyDescent="0.2">
      <c r="C279" s="75"/>
    </row>
    <row r="280" spans="3:3" x14ac:dyDescent="0.2">
      <c r="C280" s="75"/>
    </row>
    <row r="281" spans="3:3" x14ac:dyDescent="0.2">
      <c r="C281" s="75"/>
    </row>
    <row r="282" spans="3:3" x14ac:dyDescent="0.2">
      <c r="C282" s="75"/>
    </row>
    <row r="283" spans="3:3" x14ac:dyDescent="0.2">
      <c r="C283" s="75"/>
    </row>
    <row r="284" spans="3:3" x14ac:dyDescent="0.2">
      <c r="C284" s="75"/>
    </row>
    <row r="285" spans="3:3" x14ac:dyDescent="0.2">
      <c r="C285" s="75"/>
    </row>
    <row r="286" spans="3:3" x14ac:dyDescent="0.2">
      <c r="C286" s="75"/>
    </row>
    <row r="287" spans="3:3" x14ac:dyDescent="0.2">
      <c r="C287" s="75"/>
    </row>
    <row r="288" spans="3:3" x14ac:dyDescent="0.2">
      <c r="C288" s="75"/>
    </row>
    <row r="289" spans="3:3" x14ac:dyDescent="0.2">
      <c r="C289" s="75"/>
    </row>
    <row r="290" spans="3:3" x14ac:dyDescent="0.2">
      <c r="C290" s="75"/>
    </row>
    <row r="291" spans="3:3" x14ac:dyDescent="0.2">
      <c r="C291" s="75"/>
    </row>
    <row r="292" spans="3:3" x14ac:dyDescent="0.2">
      <c r="C292" s="75"/>
    </row>
    <row r="293" spans="3:3" x14ac:dyDescent="0.2">
      <c r="C293" s="75"/>
    </row>
    <row r="294" spans="3:3" x14ac:dyDescent="0.2">
      <c r="C294" s="75"/>
    </row>
    <row r="295" spans="3:3" x14ac:dyDescent="0.2">
      <c r="C295" s="75"/>
    </row>
    <row r="296" spans="3:3" x14ac:dyDescent="0.2">
      <c r="C296" s="75"/>
    </row>
    <row r="297" spans="3:3" x14ac:dyDescent="0.2">
      <c r="C297" s="75"/>
    </row>
    <row r="298" spans="3:3" x14ac:dyDescent="0.2">
      <c r="C298" s="75"/>
    </row>
    <row r="299" spans="3:3" x14ac:dyDescent="0.2">
      <c r="C299" s="75"/>
    </row>
    <row r="300" spans="3:3" x14ac:dyDescent="0.2">
      <c r="C300" s="75"/>
    </row>
    <row r="301" spans="3:3" x14ac:dyDescent="0.2">
      <c r="C301" s="75"/>
    </row>
    <row r="302" spans="3:3" x14ac:dyDescent="0.2">
      <c r="C302" s="75"/>
    </row>
    <row r="303" spans="3:3" x14ac:dyDescent="0.2">
      <c r="C303" s="75"/>
    </row>
    <row r="304" spans="3:3" x14ac:dyDescent="0.2">
      <c r="C304" s="75"/>
    </row>
    <row r="305" spans="3:3" x14ac:dyDescent="0.2">
      <c r="C305" s="75"/>
    </row>
    <row r="306" spans="3:3" x14ac:dyDescent="0.2">
      <c r="C306" s="75"/>
    </row>
    <row r="307" spans="3:3" x14ac:dyDescent="0.2">
      <c r="C307" s="75"/>
    </row>
    <row r="308" spans="3:3" x14ac:dyDescent="0.2">
      <c r="C308" s="75"/>
    </row>
    <row r="309" spans="3:3" x14ac:dyDescent="0.2">
      <c r="C309" s="75"/>
    </row>
    <row r="310" spans="3:3" x14ac:dyDescent="0.2">
      <c r="C310" s="75"/>
    </row>
    <row r="311" spans="3:3" x14ac:dyDescent="0.2">
      <c r="C311" s="75"/>
    </row>
    <row r="312" spans="3:3" x14ac:dyDescent="0.2">
      <c r="C312" s="75"/>
    </row>
    <row r="313" spans="3:3" x14ac:dyDescent="0.2">
      <c r="C313" s="75"/>
    </row>
    <row r="314" spans="3:3" x14ac:dyDescent="0.2">
      <c r="C314" s="75"/>
    </row>
    <row r="315" spans="3:3" x14ac:dyDescent="0.2">
      <c r="C315" s="75"/>
    </row>
    <row r="316" spans="3:3" x14ac:dyDescent="0.2">
      <c r="C316" s="75"/>
    </row>
    <row r="317" spans="3:3" x14ac:dyDescent="0.2">
      <c r="C317" s="75"/>
    </row>
    <row r="318" spans="3:3" x14ac:dyDescent="0.2">
      <c r="C318" s="75"/>
    </row>
    <row r="319" spans="3:3" x14ac:dyDescent="0.2">
      <c r="C319" s="75"/>
    </row>
    <row r="320" spans="3:3" x14ac:dyDescent="0.2">
      <c r="C320" s="75"/>
    </row>
    <row r="321" spans="3:3" x14ac:dyDescent="0.2">
      <c r="C321" s="75"/>
    </row>
    <row r="322" spans="3:3" x14ac:dyDescent="0.2">
      <c r="C322" s="75"/>
    </row>
    <row r="323" spans="3:3" x14ac:dyDescent="0.2">
      <c r="C323" s="75"/>
    </row>
    <row r="324" spans="3:3" x14ac:dyDescent="0.2">
      <c r="C324" s="75"/>
    </row>
    <row r="325" spans="3:3" x14ac:dyDescent="0.2">
      <c r="C325" s="75"/>
    </row>
    <row r="326" spans="3:3" x14ac:dyDescent="0.2">
      <c r="C326" s="75"/>
    </row>
    <row r="327" spans="3:3" x14ac:dyDescent="0.2">
      <c r="C327" s="75"/>
    </row>
    <row r="328" spans="3:3" x14ac:dyDescent="0.2">
      <c r="C328" s="75"/>
    </row>
    <row r="329" spans="3:3" x14ac:dyDescent="0.2">
      <c r="C329" s="75"/>
    </row>
    <row r="330" spans="3:3" x14ac:dyDescent="0.2">
      <c r="C330" s="75"/>
    </row>
    <row r="331" spans="3:3" x14ac:dyDescent="0.2">
      <c r="C331" s="75"/>
    </row>
    <row r="332" spans="3:3" x14ac:dyDescent="0.2">
      <c r="C332" s="75"/>
    </row>
    <row r="333" spans="3:3" x14ac:dyDescent="0.2">
      <c r="C333" s="75"/>
    </row>
    <row r="334" spans="3:3" x14ac:dyDescent="0.2">
      <c r="C334" s="75"/>
    </row>
    <row r="335" spans="3:3" x14ac:dyDescent="0.2">
      <c r="C335" s="75"/>
    </row>
    <row r="336" spans="3:3" x14ac:dyDescent="0.2">
      <c r="C336" s="75"/>
    </row>
    <row r="337" spans="3:3" x14ac:dyDescent="0.2">
      <c r="C337" s="75"/>
    </row>
    <row r="338" spans="3:3" x14ac:dyDescent="0.2">
      <c r="C338" s="75"/>
    </row>
    <row r="339" spans="3:3" x14ac:dyDescent="0.2">
      <c r="C339" s="75"/>
    </row>
    <row r="340" spans="3:3" x14ac:dyDescent="0.2">
      <c r="C340" s="75"/>
    </row>
    <row r="341" spans="3:3" x14ac:dyDescent="0.2">
      <c r="C341" s="75"/>
    </row>
    <row r="342" spans="3:3" x14ac:dyDescent="0.2">
      <c r="C342" s="75"/>
    </row>
    <row r="343" spans="3:3" x14ac:dyDescent="0.2">
      <c r="C343" s="75"/>
    </row>
    <row r="344" spans="3:3" x14ac:dyDescent="0.2">
      <c r="C344" s="75"/>
    </row>
    <row r="345" spans="3:3" x14ac:dyDescent="0.2">
      <c r="C345" s="75"/>
    </row>
    <row r="346" spans="3:3" x14ac:dyDescent="0.2">
      <c r="C346" s="75"/>
    </row>
    <row r="347" spans="3:3" x14ac:dyDescent="0.2">
      <c r="C347" s="75"/>
    </row>
    <row r="348" spans="3:3" x14ac:dyDescent="0.2">
      <c r="C348" s="75"/>
    </row>
    <row r="349" spans="3:3" x14ac:dyDescent="0.2">
      <c r="C349" s="75"/>
    </row>
    <row r="350" spans="3:3" x14ac:dyDescent="0.2">
      <c r="C350" s="75"/>
    </row>
    <row r="351" spans="3:3" x14ac:dyDescent="0.2">
      <c r="C351" s="75"/>
    </row>
    <row r="352" spans="3:3" x14ac:dyDescent="0.2">
      <c r="C352" s="75"/>
    </row>
    <row r="353" spans="3:3" x14ac:dyDescent="0.2">
      <c r="C353" s="75"/>
    </row>
    <row r="354" spans="3:3" x14ac:dyDescent="0.2">
      <c r="C354" s="75"/>
    </row>
    <row r="355" spans="3:3" x14ac:dyDescent="0.2">
      <c r="C355" s="75"/>
    </row>
    <row r="356" spans="3:3" x14ac:dyDescent="0.2">
      <c r="C356" s="75"/>
    </row>
    <row r="357" spans="3:3" x14ac:dyDescent="0.2">
      <c r="C357" s="75"/>
    </row>
    <row r="358" spans="3:3" x14ac:dyDescent="0.2">
      <c r="C358" s="75"/>
    </row>
    <row r="359" spans="3:3" x14ac:dyDescent="0.2">
      <c r="C359" s="75"/>
    </row>
    <row r="360" spans="3:3" x14ac:dyDescent="0.2">
      <c r="C360" s="75"/>
    </row>
    <row r="361" spans="3:3" x14ac:dyDescent="0.2">
      <c r="C361" s="75"/>
    </row>
    <row r="362" spans="3:3" x14ac:dyDescent="0.2">
      <c r="C362" s="75"/>
    </row>
    <row r="363" spans="3:3" x14ac:dyDescent="0.2">
      <c r="C363" s="75"/>
    </row>
    <row r="364" spans="3:3" x14ac:dyDescent="0.2">
      <c r="C364" s="75"/>
    </row>
    <row r="365" spans="3:3" x14ac:dyDescent="0.2">
      <c r="C365" s="75"/>
    </row>
    <row r="366" spans="3:3" x14ac:dyDescent="0.2">
      <c r="C366" s="75"/>
    </row>
    <row r="367" spans="3:3" x14ac:dyDescent="0.2">
      <c r="C367" s="75"/>
    </row>
    <row r="368" spans="3:3" x14ac:dyDescent="0.2">
      <c r="C368" s="75"/>
    </row>
    <row r="369" spans="3:3" x14ac:dyDescent="0.2">
      <c r="C369" s="75"/>
    </row>
    <row r="370" spans="3:3" x14ac:dyDescent="0.2">
      <c r="C370" s="75"/>
    </row>
    <row r="371" spans="3:3" x14ac:dyDescent="0.2">
      <c r="C371" s="75"/>
    </row>
    <row r="372" spans="3:3" x14ac:dyDescent="0.2">
      <c r="C372" s="75"/>
    </row>
    <row r="373" spans="3:3" x14ac:dyDescent="0.2">
      <c r="C373" s="75"/>
    </row>
    <row r="374" spans="3:3" x14ac:dyDescent="0.2">
      <c r="C374" s="75"/>
    </row>
    <row r="375" spans="3:3" x14ac:dyDescent="0.2">
      <c r="C375" s="75"/>
    </row>
    <row r="376" spans="3:3" x14ac:dyDescent="0.2">
      <c r="C376" s="75"/>
    </row>
    <row r="377" spans="3:3" x14ac:dyDescent="0.2">
      <c r="C377" s="75"/>
    </row>
    <row r="378" spans="3:3" x14ac:dyDescent="0.2">
      <c r="C378" s="75"/>
    </row>
    <row r="379" spans="3:3" x14ac:dyDescent="0.2">
      <c r="C379" s="75"/>
    </row>
    <row r="380" spans="3:3" x14ac:dyDescent="0.2">
      <c r="C380" s="75"/>
    </row>
    <row r="381" spans="3:3" x14ac:dyDescent="0.2">
      <c r="C381" s="75"/>
    </row>
    <row r="382" spans="3:3" x14ac:dyDescent="0.2">
      <c r="C382" s="75"/>
    </row>
    <row r="383" spans="3:3" x14ac:dyDescent="0.2">
      <c r="C383" s="75"/>
    </row>
    <row r="384" spans="3:3" x14ac:dyDescent="0.2">
      <c r="C384" s="75"/>
    </row>
    <row r="385" spans="3:3" x14ac:dyDescent="0.2">
      <c r="C385" s="75"/>
    </row>
    <row r="386" spans="3:3" x14ac:dyDescent="0.2">
      <c r="C386" s="75"/>
    </row>
    <row r="387" spans="3:3" x14ac:dyDescent="0.2">
      <c r="C387" s="75"/>
    </row>
    <row r="388" spans="3:3" x14ac:dyDescent="0.2">
      <c r="C388" s="75"/>
    </row>
    <row r="389" spans="3:3" x14ac:dyDescent="0.2">
      <c r="C389" s="75"/>
    </row>
    <row r="390" spans="3:3" x14ac:dyDescent="0.2">
      <c r="C390" s="75"/>
    </row>
    <row r="391" spans="3:3" x14ac:dyDescent="0.2">
      <c r="C391" s="75"/>
    </row>
    <row r="392" spans="3:3" x14ac:dyDescent="0.2">
      <c r="C392" s="75"/>
    </row>
    <row r="393" spans="3:3" x14ac:dyDescent="0.2">
      <c r="C393" s="75"/>
    </row>
    <row r="394" spans="3:3" x14ac:dyDescent="0.2">
      <c r="C394" s="75"/>
    </row>
    <row r="395" spans="3:3" x14ac:dyDescent="0.2">
      <c r="C395" s="75"/>
    </row>
    <row r="396" spans="3:3" x14ac:dyDescent="0.2">
      <c r="C396" s="75"/>
    </row>
    <row r="397" spans="3:3" x14ac:dyDescent="0.2">
      <c r="C397" s="75"/>
    </row>
    <row r="398" spans="3:3" x14ac:dyDescent="0.2">
      <c r="C398" s="75"/>
    </row>
    <row r="399" spans="3:3" x14ac:dyDescent="0.2">
      <c r="C399" s="75"/>
    </row>
    <row r="400" spans="3:3" x14ac:dyDescent="0.2">
      <c r="C400" s="75"/>
    </row>
    <row r="401" spans="3:3" x14ac:dyDescent="0.2">
      <c r="C401" s="75"/>
    </row>
    <row r="402" spans="3:3" x14ac:dyDescent="0.2">
      <c r="C402" s="75"/>
    </row>
    <row r="403" spans="3:3" x14ac:dyDescent="0.2">
      <c r="C403" s="75"/>
    </row>
    <row r="404" spans="3:3" x14ac:dyDescent="0.2">
      <c r="C404" s="75"/>
    </row>
    <row r="405" spans="3:3" x14ac:dyDescent="0.2">
      <c r="C405" s="75"/>
    </row>
    <row r="406" spans="3:3" x14ac:dyDescent="0.2">
      <c r="C406" s="75"/>
    </row>
    <row r="407" spans="3:3" x14ac:dyDescent="0.2">
      <c r="C407" s="75"/>
    </row>
    <row r="408" spans="3:3" x14ac:dyDescent="0.2">
      <c r="C408" s="75"/>
    </row>
    <row r="409" spans="3:3" x14ac:dyDescent="0.2">
      <c r="C409" s="75"/>
    </row>
    <row r="410" spans="3:3" x14ac:dyDescent="0.2">
      <c r="C410" s="75"/>
    </row>
    <row r="411" spans="3:3" x14ac:dyDescent="0.2">
      <c r="C411" s="75"/>
    </row>
    <row r="412" spans="3:3" x14ac:dyDescent="0.2">
      <c r="C412" s="75"/>
    </row>
    <row r="413" spans="3:3" x14ac:dyDescent="0.2">
      <c r="C413" s="75"/>
    </row>
    <row r="414" spans="3:3" x14ac:dyDescent="0.2">
      <c r="C414" s="75"/>
    </row>
    <row r="415" spans="3:3" x14ac:dyDescent="0.2">
      <c r="C415" s="75"/>
    </row>
    <row r="416" spans="3:3" x14ac:dyDescent="0.2">
      <c r="C416" s="75"/>
    </row>
    <row r="417" spans="3:3" x14ac:dyDescent="0.2">
      <c r="C417" s="75"/>
    </row>
    <row r="418" spans="3:3" x14ac:dyDescent="0.2">
      <c r="C418" s="75"/>
    </row>
    <row r="419" spans="3:3" x14ac:dyDescent="0.2">
      <c r="C419" s="75"/>
    </row>
    <row r="420" spans="3:3" x14ac:dyDescent="0.2">
      <c r="C420" s="75"/>
    </row>
    <row r="421" spans="3:3" x14ac:dyDescent="0.2">
      <c r="C421" s="75"/>
    </row>
    <row r="422" spans="3:3" x14ac:dyDescent="0.2">
      <c r="C422" s="75"/>
    </row>
    <row r="423" spans="3:3" x14ac:dyDescent="0.2">
      <c r="C423" s="75"/>
    </row>
    <row r="424" spans="3:3" x14ac:dyDescent="0.2">
      <c r="C424" s="75"/>
    </row>
    <row r="425" spans="3:3" x14ac:dyDescent="0.2">
      <c r="C425" s="75"/>
    </row>
    <row r="426" spans="3:3" x14ac:dyDescent="0.2">
      <c r="C426" s="75"/>
    </row>
    <row r="427" spans="3:3" x14ac:dyDescent="0.2">
      <c r="C427" s="75"/>
    </row>
    <row r="428" spans="3:3" x14ac:dyDescent="0.2">
      <c r="C428" s="75"/>
    </row>
    <row r="429" spans="3:3" x14ac:dyDescent="0.2">
      <c r="C429" s="75"/>
    </row>
    <row r="430" spans="3:3" x14ac:dyDescent="0.2">
      <c r="C430" s="75"/>
    </row>
    <row r="431" spans="3:3" x14ac:dyDescent="0.2">
      <c r="C431" s="75"/>
    </row>
    <row r="432" spans="3:3" x14ac:dyDescent="0.2">
      <c r="C432" s="75"/>
    </row>
    <row r="433" spans="3:3" x14ac:dyDescent="0.2">
      <c r="C433" s="75"/>
    </row>
    <row r="434" spans="3:3" x14ac:dyDescent="0.2">
      <c r="C434" s="75"/>
    </row>
    <row r="435" spans="3:3" x14ac:dyDescent="0.2">
      <c r="C435" s="75"/>
    </row>
    <row r="436" spans="3:3" x14ac:dyDescent="0.2">
      <c r="C436" s="75"/>
    </row>
    <row r="437" spans="3:3" x14ac:dyDescent="0.2">
      <c r="C437" s="75"/>
    </row>
    <row r="438" spans="3:3" x14ac:dyDescent="0.2">
      <c r="C438" s="75"/>
    </row>
    <row r="439" spans="3:3" x14ac:dyDescent="0.2">
      <c r="C439" s="75"/>
    </row>
    <row r="440" spans="3:3" x14ac:dyDescent="0.2">
      <c r="C440" s="75"/>
    </row>
    <row r="441" spans="3:3" x14ac:dyDescent="0.2">
      <c r="C441" s="75"/>
    </row>
    <row r="442" spans="3:3" x14ac:dyDescent="0.2">
      <c r="C442" s="75"/>
    </row>
    <row r="443" spans="3:3" x14ac:dyDescent="0.2">
      <c r="C443" s="75"/>
    </row>
    <row r="444" spans="3:3" x14ac:dyDescent="0.2">
      <c r="C444" s="75"/>
    </row>
    <row r="445" spans="3:3" x14ac:dyDescent="0.2">
      <c r="C445" s="75"/>
    </row>
    <row r="446" spans="3:3" x14ac:dyDescent="0.2">
      <c r="C446" s="75"/>
    </row>
    <row r="447" spans="3:3" x14ac:dyDescent="0.2">
      <c r="C447" s="75"/>
    </row>
    <row r="448" spans="3:3" x14ac:dyDescent="0.2">
      <c r="C448" s="75"/>
    </row>
    <row r="449" spans="3:3" x14ac:dyDescent="0.2">
      <c r="C449" s="75"/>
    </row>
    <row r="450" spans="3:3" x14ac:dyDescent="0.2">
      <c r="C450" s="75"/>
    </row>
    <row r="451" spans="3:3" x14ac:dyDescent="0.2">
      <c r="C451" s="75"/>
    </row>
    <row r="452" spans="3:3" x14ac:dyDescent="0.2">
      <c r="C452" s="75"/>
    </row>
    <row r="453" spans="3:3" x14ac:dyDescent="0.2">
      <c r="C453" s="75"/>
    </row>
    <row r="454" spans="3:3" x14ac:dyDescent="0.2">
      <c r="C454" s="75"/>
    </row>
    <row r="455" spans="3:3" x14ac:dyDescent="0.2">
      <c r="C455" s="75"/>
    </row>
    <row r="456" spans="3:3" x14ac:dyDescent="0.2">
      <c r="C456" s="75"/>
    </row>
    <row r="457" spans="3:3" x14ac:dyDescent="0.2">
      <c r="C457" s="75"/>
    </row>
    <row r="458" spans="3:3" x14ac:dyDescent="0.2">
      <c r="C458" s="75"/>
    </row>
    <row r="459" spans="3:3" x14ac:dyDescent="0.2">
      <c r="C459" s="75"/>
    </row>
    <row r="460" spans="3:3" x14ac:dyDescent="0.2">
      <c r="C460" s="75"/>
    </row>
    <row r="461" spans="3:3" x14ac:dyDescent="0.2">
      <c r="C461" s="75"/>
    </row>
    <row r="462" spans="3:3" x14ac:dyDescent="0.2">
      <c r="C462" s="75"/>
    </row>
    <row r="463" spans="3:3" x14ac:dyDescent="0.2">
      <c r="C463" s="75"/>
    </row>
    <row r="464" spans="3:3" x14ac:dyDescent="0.2">
      <c r="C464" s="75"/>
    </row>
    <row r="465" spans="3:3" x14ac:dyDescent="0.2">
      <c r="C465" s="75"/>
    </row>
    <row r="466" spans="3:3" x14ac:dyDescent="0.2">
      <c r="C466" s="75"/>
    </row>
    <row r="467" spans="3:3" x14ac:dyDescent="0.2">
      <c r="C467" s="75"/>
    </row>
    <row r="468" spans="3:3" x14ac:dyDescent="0.2">
      <c r="C468" s="75"/>
    </row>
    <row r="469" spans="3:3" x14ac:dyDescent="0.2">
      <c r="C469" s="75"/>
    </row>
    <row r="470" spans="3:3" x14ac:dyDescent="0.2">
      <c r="C470" s="75"/>
    </row>
    <row r="471" spans="3:3" x14ac:dyDescent="0.2">
      <c r="C471" s="75"/>
    </row>
    <row r="472" spans="3:3" x14ac:dyDescent="0.2">
      <c r="C472" s="75"/>
    </row>
    <row r="473" spans="3:3" x14ac:dyDescent="0.2">
      <c r="C473" s="75"/>
    </row>
    <row r="474" spans="3:3" x14ac:dyDescent="0.2">
      <c r="C474" s="75"/>
    </row>
    <row r="475" spans="3:3" x14ac:dyDescent="0.2">
      <c r="C475" s="75"/>
    </row>
    <row r="476" spans="3:3" x14ac:dyDescent="0.2">
      <c r="C476" s="75"/>
    </row>
    <row r="477" spans="3:3" x14ac:dyDescent="0.2">
      <c r="C477" s="75"/>
    </row>
    <row r="478" spans="3:3" x14ac:dyDescent="0.2">
      <c r="C478" s="75"/>
    </row>
    <row r="479" spans="3:3" x14ac:dyDescent="0.2">
      <c r="C479" s="75"/>
    </row>
    <row r="480" spans="3:3" x14ac:dyDescent="0.2">
      <c r="C480" s="75"/>
    </row>
    <row r="481" spans="3:3" x14ac:dyDescent="0.2">
      <c r="C481" s="75"/>
    </row>
    <row r="482" spans="3:3" x14ac:dyDescent="0.2">
      <c r="C482" s="75"/>
    </row>
    <row r="483" spans="3:3" x14ac:dyDescent="0.2">
      <c r="C483" s="75"/>
    </row>
    <row r="484" spans="3:3" x14ac:dyDescent="0.2">
      <c r="C484" s="75"/>
    </row>
    <row r="485" spans="3:3" x14ac:dyDescent="0.2">
      <c r="C485" s="75"/>
    </row>
    <row r="486" spans="3:3" x14ac:dyDescent="0.2">
      <c r="C486" s="75"/>
    </row>
    <row r="487" spans="3:3" x14ac:dyDescent="0.2">
      <c r="C487" s="75"/>
    </row>
    <row r="488" spans="3:3" x14ac:dyDescent="0.2">
      <c r="C488" s="75"/>
    </row>
    <row r="489" spans="3:3" x14ac:dyDescent="0.2">
      <c r="C489" s="75"/>
    </row>
    <row r="490" spans="3:3" x14ac:dyDescent="0.2">
      <c r="C490" s="75"/>
    </row>
    <row r="491" spans="3:3" x14ac:dyDescent="0.2">
      <c r="C491" s="75"/>
    </row>
    <row r="492" spans="3:3" x14ac:dyDescent="0.2">
      <c r="C492" s="75"/>
    </row>
    <row r="493" spans="3:3" x14ac:dyDescent="0.2">
      <c r="C493" s="75"/>
    </row>
    <row r="494" spans="3:3" x14ac:dyDescent="0.2">
      <c r="C494" s="75"/>
    </row>
    <row r="495" spans="3:3" x14ac:dyDescent="0.2">
      <c r="C495" s="75"/>
    </row>
    <row r="496" spans="3:3" x14ac:dyDescent="0.2">
      <c r="C496" s="75"/>
    </row>
    <row r="497" spans="3:3" x14ac:dyDescent="0.2">
      <c r="C497" s="75"/>
    </row>
    <row r="498" spans="3:3" x14ac:dyDescent="0.2">
      <c r="C498" s="75"/>
    </row>
    <row r="499" spans="3:3" x14ac:dyDescent="0.2">
      <c r="C499" s="75"/>
    </row>
    <row r="500" spans="3:3" x14ac:dyDescent="0.2">
      <c r="C500" s="75"/>
    </row>
    <row r="501" spans="3:3" x14ac:dyDescent="0.2">
      <c r="C501" s="75"/>
    </row>
    <row r="502" spans="3:3" x14ac:dyDescent="0.2">
      <c r="C502" s="75"/>
    </row>
    <row r="503" spans="3:3" x14ac:dyDescent="0.2">
      <c r="C503" s="75"/>
    </row>
    <row r="504" spans="3:3" x14ac:dyDescent="0.2">
      <c r="C504" s="75"/>
    </row>
    <row r="505" spans="3:3" x14ac:dyDescent="0.2">
      <c r="C505" s="75"/>
    </row>
    <row r="506" spans="3:3" x14ac:dyDescent="0.2">
      <c r="C506" s="75"/>
    </row>
    <row r="507" spans="3:3" x14ac:dyDescent="0.2">
      <c r="C507" s="75"/>
    </row>
    <row r="508" spans="3:3" x14ac:dyDescent="0.2">
      <c r="C508" s="75"/>
    </row>
    <row r="509" spans="3:3" x14ac:dyDescent="0.2">
      <c r="C509" s="75"/>
    </row>
    <row r="510" spans="3:3" x14ac:dyDescent="0.2">
      <c r="C510" s="75"/>
    </row>
    <row r="511" spans="3:3" x14ac:dyDescent="0.2">
      <c r="C511" s="75"/>
    </row>
  </sheetData>
  <sortState ref="A18:O150">
    <sortCondition ref="B18:B150"/>
  </sortState>
  <mergeCells count="5">
    <mergeCell ref="B5:J5"/>
    <mergeCell ref="B1:J1"/>
    <mergeCell ref="B2:J2"/>
    <mergeCell ref="B3:J3"/>
    <mergeCell ref="B4:J4"/>
  </mergeCells>
  <phoneticPr fontId="7" type="noConversion"/>
  <dataValidations count="1">
    <dataValidation type="list" allowBlank="1" showInputMessage="1" showErrorMessage="1" sqref="B9">
      <formula1>$B$18:$B$162</formula1>
    </dataValidation>
  </dataValidations>
  <printOptions horizontalCentered="1"/>
  <pageMargins left="0.25" right="0.25" top="0.5" bottom="0.5" header="0.5" footer="0.25"/>
  <pageSetup scale="73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6"/>
  <sheetViews>
    <sheetView workbookViewId="0"/>
  </sheetViews>
  <sheetFormatPr defaultRowHeight="12.75" x14ac:dyDescent="0.2"/>
  <sheetData>
    <row r="1" spans="1:5" x14ac:dyDescent="0.2">
      <c r="A1" t="s">
        <v>300</v>
      </c>
      <c r="B1" t="s">
        <v>301</v>
      </c>
      <c r="C1" t="s">
        <v>302</v>
      </c>
      <c r="E1" s="1" t="s">
        <v>493</v>
      </c>
    </row>
    <row r="2" spans="1:5" x14ac:dyDescent="0.2">
      <c r="A2">
        <v>51000</v>
      </c>
      <c r="B2" t="s">
        <v>303</v>
      </c>
      <c r="C2">
        <v>58291.39</v>
      </c>
    </row>
    <row r="3" spans="1:5" x14ac:dyDescent="0.2">
      <c r="A3">
        <v>51001</v>
      </c>
      <c r="B3" t="s">
        <v>4</v>
      </c>
      <c r="C3">
        <v>39162.660000000003</v>
      </c>
    </row>
    <row r="4" spans="1:5" x14ac:dyDescent="0.2">
      <c r="A4">
        <v>51003</v>
      </c>
      <c r="B4" t="s">
        <v>5</v>
      </c>
      <c r="C4">
        <v>54516.480000000003</v>
      </c>
    </row>
    <row r="5" spans="1:5" x14ac:dyDescent="0.2">
      <c r="A5">
        <v>51005</v>
      </c>
      <c r="B5" t="s">
        <v>6</v>
      </c>
      <c r="C5">
        <v>34284.18</v>
      </c>
    </row>
    <row r="6" spans="1:5" x14ac:dyDescent="0.2">
      <c r="A6">
        <v>51007</v>
      </c>
      <c r="B6" t="s">
        <v>7</v>
      </c>
      <c r="C6">
        <v>35548.300000000003</v>
      </c>
    </row>
    <row r="7" spans="1:5" x14ac:dyDescent="0.2">
      <c r="A7">
        <v>51009</v>
      </c>
      <c r="B7" t="s">
        <v>8</v>
      </c>
      <c r="C7">
        <v>37909.32</v>
      </c>
    </row>
    <row r="8" spans="1:5" x14ac:dyDescent="0.2">
      <c r="A8">
        <v>51011</v>
      </c>
      <c r="B8" t="s">
        <v>9</v>
      </c>
      <c r="C8">
        <v>30083.279999999999</v>
      </c>
    </row>
    <row r="9" spans="1:5" x14ac:dyDescent="0.2">
      <c r="A9">
        <v>51013</v>
      </c>
      <c r="B9" t="s">
        <v>10</v>
      </c>
      <c r="C9">
        <v>92793.96</v>
      </c>
    </row>
    <row r="10" spans="1:5" x14ac:dyDescent="0.2">
      <c r="A10">
        <v>51015</v>
      </c>
      <c r="B10" t="s">
        <v>11</v>
      </c>
      <c r="C10">
        <v>44903.22</v>
      </c>
    </row>
    <row r="11" spans="1:5" x14ac:dyDescent="0.2">
      <c r="A11">
        <v>51017</v>
      </c>
      <c r="B11" t="s">
        <v>12</v>
      </c>
      <c r="C11">
        <v>37193.910000000003</v>
      </c>
    </row>
    <row r="12" spans="1:5" x14ac:dyDescent="0.2">
      <c r="A12">
        <v>51019</v>
      </c>
      <c r="B12" t="s">
        <v>13</v>
      </c>
      <c r="C12">
        <v>37733.82</v>
      </c>
    </row>
    <row r="13" spans="1:5" x14ac:dyDescent="0.2">
      <c r="A13">
        <v>51021</v>
      </c>
      <c r="B13" t="s">
        <v>14</v>
      </c>
      <c r="C13">
        <v>44320.959999999999</v>
      </c>
    </row>
    <row r="14" spans="1:5" x14ac:dyDescent="0.2">
      <c r="A14">
        <v>51023</v>
      </c>
      <c r="B14" t="s">
        <v>15</v>
      </c>
      <c r="C14">
        <v>41886.57</v>
      </c>
    </row>
    <row r="15" spans="1:5" x14ac:dyDescent="0.2">
      <c r="A15">
        <v>51025</v>
      </c>
      <c r="B15" t="s">
        <v>16</v>
      </c>
      <c r="C15">
        <v>34682.89</v>
      </c>
    </row>
    <row r="16" spans="1:5" x14ac:dyDescent="0.2">
      <c r="A16">
        <v>51027</v>
      </c>
      <c r="B16" t="s">
        <v>17</v>
      </c>
      <c r="C16">
        <v>45760.77</v>
      </c>
    </row>
    <row r="17" spans="1:3" x14ac:dyDescent="0.2">
      <c r="A17">
        <v>51029</v>
      </c>
      <c r="B17" t="s">
        <v>18</v>
      </c>
      <c r="C17">
        <v>37112.720000000001</v>
      </c>
    </row>
    <row r="18" spans="1:3" x14ac:dyDescent="0.2">
      <c r="A18">
        <v>51031</v>
      </c>
      <c r="B18" t="s">
        <v>19</v>
      </c>
      <c r="C18">
        <v>47514.9</v>
      </c>
    </row>
    <row r="19" spans="1:3" x14ac:dyDescent="0.2">
      <c r="A19">
        <v>51033</v>
      </c>
      <c r="B19" t="s">
        <v>20</v>
      </c>
      <c r="C19">
        <v>39563.699999999997</v>
      </c>
    </row>
    <row r="20" spans="1:3" x14ac:dyDescent="0.2">
      <c r="A20">
        <v>51035</v>
      </c>
      <c r="B20" t="s">
        <v>21</v>
      </c>
      <c r="C20">
        <v>31908.27</v>
      </c>
    </row>
    <row r="21" spans="1:3" x14ac:dyDescent="0.2">
      <c r="A21">
        <v>51036</v>
      </c>
      <c r="B21" t="s">
        <v>22</v>
      </c>
      <c r="C21">
        <v>46515.69</v>
      </c>
    </row>
    <row r="22" spans="1:3" x14ac:dyDescent="0.2">
      <c r="A22">
        <v>51037</v>
      </c>
      <c r="B22" t="s">
        <v>23</v>
      </c>
      <c r="C22">
        <v>34462.28</v>
      </c>
    </row>
    <row r="23" spans="1:3" x14ac:dyDescent="0.2">
      <c r="A23">
        <v>51041</v>
      </c>
      <c r="B23" t="s">
        <v>24</v>
      </c>
      <c r="C23">
        <v>47454.55</v>
      </c>
    </row>
    <row r="24" spans="1:3" x14ac:dyDescent="0.2">
      <c r="A24">
        <v>51043</v>
      </c>
      <c r="B24" t="s">
        <v>25</v>
      </c>
      <c r="C24">
        <v>44338.66</v>
      </c>
    </row>
    <row r="25" spans="1:3" x14ac:dyDescent="0.2">
      <c r="A25">
        <v>51045</v>
      </c>
      <c r="B25" t="s">
        <v>26</v>
      </c>
      <c r="C25">
        <v>33830.21</v>
      </c>
    </row>
    <row r="26" spans="1:3" x14ac:dyDescent="0.2">
      <c r="A26">
        <v>51047</v>
      </c>
      <c r="B26" t="s">
        <v>27</v>
      </c>
      <c r="C26">
        <v>42591.519999999997</v>
      </c>
    </row>
    <row r="27" spans="1:3" x14ac:dyDescent="0.2">
      <c r="A27">
        <v>51049</v>
      </c>
      <c r="B27" t="s">
        <v>28</v>
      </c>
      <c r="C27">
        <v>33871.39</v>
      </c>
    </row>
    <row r="28" spans="1:3" x14ac:dyDescent="0.2">
      <c r="A28">
        <v>51051</v>
      </c>
      <c r="B28" t="s">
        <v>29</v>
      </c>
      <c r="C28">
        <v>39697.4</v>
      </c>
    </row>
    <row r="29" spans="1:3" x14ac:dyDescent="0.2">
      <c r="A29">
        <v>51053</v>
      </c>
      <c r="B29" t="s">
        <v>30</v>
      </c>
      <c r="C29">
        <v>43282.07</v>
      </c>
    </row>
    <row r="30" spans="1:3" x14ac:dyDescent="0.2">
      <c r="A30">
        <v>51057</v>
      </c>
      <c r="B30" t="s">
        <v>31</v>
      </c>
      <c r="C30">
        <v>33723.99</v>
      </c>
    </row>
    <row r="31" spans="1:3" x14ac:dyDescent="0.2">
      <c r="A31">
        <v>51059</v>
      </c>
      <c r="B31" t="s">
        <v>32</v>
      </c>
      <c r="C31">
        <v>86356.95</v>
      </c>
    </row>
    <row r="32" spans="1:3" x14ac:dyDescent="0.2">
      <c r="A32">
        <v>51061</v>
      </c>
      <c r="B32" t="s">
        <v>33</v>
      </c>
      <c r="C32">
        <v>49296.160000000003</v>
      </c>
    </row>
    <row r="33" spans="1:3" x14ac:dyDescent="0.2">
      <c r="A33">
        <v>51063</v>
      </c>
      <c r="B33" t="s">
        <v>34</v>
      </c>
      <c r="C33">
        <v>29716.63</v>
      </c>
    </row>
    <row r="34" spans="1:3" x14ac:dyDescent="0.2">
      <c r="A34">
        <v>51065</v>
      </c>
      <c r="B34" t="s">
        <v>35</v>
      </c>
      <c r="C34">
        <v>40197.93</v>
      </c>
    </row>
    <row r="35" spans="1:3" x14ac:dyDescent="0.2">
      <c r="A35">
        <v>51067</v>
      </c>
      <c r="B35" t="s">
        <v>36</v>
      </c>
      <c r="C35">
        <v>33951.33</v>
      </c>
    </row>
    <row r="36" spans="1:3" x14ac:dyDescent="0.2">
      <c r="A36">
        <v>51069</v>
      </c>
      <c r="B36" t="s">
        <v>37</v>
      </c>
      <c r="C36">
        <v>45819.040000000001</v>
      </c>
    </row>
    <row r="37" spans="1:3" x14ac:dyDescent="0.2">
      <c r="A37">
        <v>51071</v>
      </c>
      <c r="B37" t="s">
        <v>38</v>
      </c>
      <c r="C37">
        <v>40309.97</v>
      </c>
    </row>
    <row r="38" spans="1:3" x14ac:dyDescent="0.2">
      <c r="A38">
        <v>51073</v>
      </c>
      <c r="B38" t="s">
        <v>39</v>
      </c>
      <c r="C38">
        <v>34596.019999999997</v>
      </c>
    </row>
    <row r="39" spans="1:3" x14ac:dyDescent="0.2">
      <c r="A39">
        <v>51075</v>
      </c>
      <c r="B39" t="s">
        <v>40</v>
      </c>
      <c r="C39">
        <v>96469.66</v>
      </c>
    </row>
    <row r="40" spans="1:3" x14ac:dyDescent="0.2">
      <c r="A40">
        <v>51077</v>
      </c>
      <c r="B40" t="s">
        <v>41</v>
      </c>
      <c r="C40">
        <v>29401.599999999999</v>
      </c>
    </row>
    <row r="41" spans="1:3" x14ac:dyDescent="0.2">
      <c r="A41">
        <v>51079</v>
      </c>
      <c r="B41" t="s">
        <v>42</v>
      </c>
      <c r="C41">
        <v>35075.78</v>
      </c>
    </row>
    <row r="42" spans="1:3" x14ac:dyDescent="0.2">
      <c r="A42">
        <v>51081</v>
      </c>
      <c r="B42" t="s">
        <v>43</v>
      </c>
      <c r="C42">
        <v>41828.5</v>
      </c>
    </row>
    <row r="43" spans="1:3" x14ac:dyDescent="0.2">
      <c r="A43">
        <v>51083</v>
      </c>
      <c r="B43" t="s">
        <v>44</v>
      </c>
      <c r="C43">
        <v>37377.730000000003</v>
      </c>
    </row>
    <row r="44" spans="1:3" x14ac:dyDescent="0.2">
      <c r="A44">
        <v>51085</v>
      </c>
      <c r="B44" t="s">
        <v>45</v>
      </c>
      <c r="C44">
        <v>42954.53</v>
      </c>
    </row>
    <row r="45" spans="1:3" x14ac:dyDescent="0.2">
      <c r="A45">
        <v>51087</v>
      </c>
      <c r="B45" t="s">
        <v>46</v>
      </c>
      <c r="C45">
        <v>54064.959999999999</v>
      </c>
    </row>
    <row r="46" spans="1:3" x14ac:dyDescent="0.2">
      <c r="A46">
        <v>51089</v>
      </c>
      <c r="B46" t="s">
        <v>47</v>
      </c>
      <c r="C46">
        <v>33602.06</v>
      </c>
    </row>
    <row r="47" spans="1:3" x14ac:dyDescent="0.2">
      <c r="A47">
        <v>51091</v>
      </c>
      <c r="B47" t="s">
        <v>48</v>
      </c>
      <c r="C47">
        <v>31684.66</v>
      </c>
    </row>
    <row r="48" spans="1:3" x14ac:dyDescent="0.2">
      <c r="A48">
        <v>51093</v>
      </c>
      <c r="B48" t="s">
        <v>49</v>
      </c>
      <c r="C48">
        <v>47262.59</v>
      </c>
    </row>
    <row r="49" spans="1:3" x14ac:dyDescent="0.2">
      <c r="A49">
        <v>51095</v>
      </c>
      <c r="B49" t="s">
        <v>50</v>
      </c>
      <c r="C49">
        <v>38673.94</v>
      </c>
    </row>
    <row r="50" spans="1:3" x14ac:dyDescent="0.2">
      <c r="A50">
        <v>51097</v>
      </c>
      <c r="B50" t="s">
        <v>51</v>
      </c>
      <c r="C50">
        <v>38224.75</v>
      </c>
    </row>
    <row r="51" spans="1:3" x14ac:dyDescent="0.2">
      <c r="A51">
        <v>51099</v>
      </c>
      <c r="B51" t="s">
        <v>52</v>
      </c>
      <c r="C51">
        <v>77522.87</v>
      </c>
    </row>
    <row r="52" spans="1:3" x14ac:dyDescent="0.2">
      <c r="A52">
        <v>51101</v>
      </c>
      <c r="B52" t="s">
        <v>53</v>
      </c>
      <c r="C52">
        <v>44650.38</v>
      </c>
    </row>
    <row r="53" spans="1:3" x14ac:dyDescent="0.2">
      <c r="A53">
        <v>51103</v>
      </c>
      <c r="B53" t="s">
        <v>54</v>
      </c>
      <c r="C53">
        <v>36698.18</v>
      </c>
    </row>
    <row r="54" spans="1:3" x14ac:dyDescent="0.2">
      <c r="A54">
        <v>51105</v>
      </c>
      <c r="B54" t="s">
        <v>55</v>
      </c>
      <c r="C54">
        <v>32792.269999999997</v>
      </c>
    </row>
    <row r="55" spans="1:3" x14ac:dyDescent="0.2">
      <c r="A55">
        <v>51107</v>
      </c>
      <c r="B55" t="s">
        <v>56</v>
      </c>
      <c r="C55">
        <v>65729.119999999995</v>
      </c>
    </row>
    <row r="56" spans="1:3" x14ac:dyDescent="0.2">
      <c r="A56">
        <v>51109</v>
      </c>
      <c r="B56" t="s">
        <v>57</v>
      </c>
      <c r="C56">
        <v>50654.400000000001</v>
      </c>
    </row>
    <row r="57" spans="1:3" x14ac:dyDescent="0.2">
      <c r="A57">
        <v>51111</v>
      </c>
      <c r="B57" t="s">
        <v>58</v>
      </c>
      <c r="C57">
        <v>33781.26</v>
      </c>
    </row>
    <row r="58" spans="1:3" x14ac:dyDescent="0.2">
      <c r="A58">
        <v>51113</v>
      </c>
      <c r="B58" t="s">
        <v>59</v>
      </c>
      <c r="C58">
        <v>35867.71</v>
      </c>
    </row>
    <row r="59" spans="1:3" x14ac:dyDescent="0.2">
      <c r="A59">
        <v>51115</v>
      </c>
      <c r="B59" t="s">
        <v>60</v>
      </c>
      <c r="C59">
        <v>28541.49</v>
      </c>
    </row>
    <row r="60" spans="1:3" x14ac:dyDescent="0.2">
      <c r="A60">
        <v>51117</v>
      </c>
      <c r="B60" t="s">
        <v>61</v>
      </c>
      <c r="C60">
        <v>34498.19</v>
      </c>
    </row>
    <row r="61" spans="1:3" x14ac:dyDescent="0.2">
      <c r="A61">
        <v>51119</v>
      </c>
      <c r="B61" t="s">
        <v>62</v>
      </c>
      <c r="C61">
        <v>36179.410000000003</v>
      </c>
    </row>
    <row r="62" spans="1:3" x14ac:dyDescent="0.2">
      <c r="A62">
        <v>51121</v>
      </c>
      <c r="B62" t="s">
        <v>63</v>
      </c>
      <c r="C62">
        <v>45425.39</v>
      </c>
    </row>
    <row r="63" spans="1:3" x14ac:dyDescent="0.2">
      <c r="A63">
        <v>51125</v>
      </c>
      <c r="B63" t="s">
        <v>64</v>
      </c>
      <c r="C63">
        <v>34744.410000000003</v>
      </c>
    </row>
    <row r="64" spans="1:3" x14ac:dyDescent="0.2">
      <c r="A64">
        <v>51127</v>
      </c>
      <c r="B64" t="s">
        <v>65</v>
      </c>
      <c r="C64">
        <v>37328.589999999997</v>
      </c>
    </row>
    <row r="65" spans="1:3" x14ac:dyDescent="0.2">
      <c r="A65">
        <v>51131</v>
      </c>
      <c r="B65" t="s">
        <v>66</v>
      </c>
      <c r="C65">
        <v>31200.09</v>
      </c>
    </row>
    <row r="66" spans="1:3" x14ac:dyDescent="0.2">
      <c r="A66">
        <v>51133</v>
      </c>
      <c r="B66" t="s">
        <v>67</v>
      </c>
      <c r="C66">
        <v>43201.32</v>
      </c>
    </row>
    <row r="67" spans="1:3" x14ac:dyDescent="0.2">
      <c r="A67">
        <v>51135</v>
      </c>
      <c r="B67" t="s">
        <v>68</v>
      </c>
      <c r="C67">
        <v>34777.769999999997</v>
      </c>
    </row>
    <row r="68" spans="1:3" x14ac:dyDescent="0.2">
      <c r="A68">
        <v>51137</v>
      </c>
      <c r="B68" t="s">
        <v>69</v>
      </c>
      <c r="C68">
        <v>37234.94</v>
      </c>
    </row>
    <row r="69" spans="1:3" x14ac:dyDescent="0.2">
      <c r="A69">
        <v>51139</v>
      </c>
      <c r="B69" t="s">
        <v>70</v>
      </c>
      <c r="C69">
        <v>32869.72</v>
      </c>
    </row>
    <row r="70" spans="1:3" x14ac:dyDescent="0.2">
      <c r="A70">
        <v>51141</v>
      </c>
      <c r="B70" t="s">
        <v>71</v>
      </c>
      <c r="C70">
        <v>29417.94</v>
      </c>
    </row>
    <row r="71" spans="1:3" x14ac:dyDescent="0.2">
      <c r="A71">
        <v>51143</v>
      </c>
      <c r="B71" t="s">
        <v>72</v>
      </c>
      <c r="C71">
        <v>35932.019999999997</v>
      </c>
    </row>
    <row r="72" spans="1:3" x14ac:dyDescent="0.2">
      <c r="A72">
        <v>51145</v>
      </c>
      <c r="B72" t="s">
        <v>73</v>
      </c>
      <c r="C72">
        <v>39419.660000000003</v>
      </c>
    </row>
    <row r="73" spans="1:3" x14ac:dyDescent="0.2">
      <c r="A73">
        <v>51147</v>
      </c>
      <c r="B73" t="s">
        <v>74</v>
      </c>
      <c r="C73">
        <v>35567.370000000003</v>
      </c>
    </row>
    <row r="74" spans="1:3" x14ac:dyDescent="0.2">
      <c r="A74">
        <v>51149</v>
      </c>
      <c r="B74" t="s">
        <v>75</v>
      </c>
      <c r="C74">
        <v>52007.22</v>
      </c>
    </row>
    <row r="75" spans="1:3" x14ac:dyDescent="0.2">
      <c r="A75">
        <v>51153</v>
      </c>
      <c r="B75" t="s">
        <v>76</v>
      </c>
      <c r="C75">
        <v>49277.42</v>
      </c>
    </row>
    <row r="76" spans="1:3" x14ac:dyDescent="0.2">
      <c r="A76">
        <v>51155</v>
      </c>
      <c r="B76" t="s">
        <v>77</v>
      </c>
      <c r="C76">
        <v>40404.22</v>
      </c>
    </row>
    <row r="77" spans="1:3" x14ac:dyDescent="0.2">
      <c r="A77">
        <v>51157</v>
      </c>
      <c r="B77" t="s">
        <v>78</v>
      </c>
      <c r="C77">
        <v>38123.43</v>
      </c>
    </row>
    <row r="78" spans="1:3" x14ac:dyDescent="0.2">
      <c r="A78">
        <v>51159</v>
      </c>
      <c r="B78" t="s">
        <v>79</v>
      </c>
      <c r="C78">
        <v>38254.92</v>
      </c>
    </row>
    <row r="79" spans="1:3" x14ac:dyDescent="0.2">
      <c r="A79">
        <v>51161</v>
      </c>
      <c r="B79" t="s">
        <v>80</v>
      </c>
      <c r="C79">
        <v>42197.97</v>
      </c>
    </row>
    <row r="80" spans="1:3" x14ac:dyDescent="0.2">
      <c r="A80">
        <v>51163</v>
      </c>
      <c r="B80" t="s">
        <v>81</v>
      </c>
      <c r="C80">
        <v>32230.04</v>
      </c>
    </row>
    <row r="81" spans="1:3" x14ac:dyDescent="0.2">
      <c r="A81">
        <v>51165</v>
      </c>
      <c r="B81" t="s">
        <v>82</v>
      </c>
      <c r="C81">
        <v>43154.63</v>
      </c>
    </row>
    <row r="82" spans="1:3" x14ac:dyDescent="0.2">
      <c r="A82">
        <v>51167</v>
      </c>
      <c r="B82" t="s">
        <v>83</v>
      </c>
      <c r="C82">
        <v>40063.019999999997</v>
      </c>
    </row>
    <row r="83" spans="1:3" x14ac:dyDescent="0.2">
      <c r="A83">
        <v>51169</v>
      </c>
      <c r="B83" t="s">
        <v>84</v>
      </c>
      <c r="C83">
        <v>32781.1</v>
      </c>
    </row>
    <row r="84" spans="1:3" x14ac:dyDescent="0.2">
      <c r="A84">
        <v>51171</v>
      </c>
      <c r="B84" t="s">
        <v>85</v>
      </c>
      <c r="C84">
        <v>37658.9</v>
      </c>
    </row>
    <row r="85" spans="1:3" x14ac:dyDescent="0.2">
      <c r="A85">
        <v>51173</v>
      </c>
      <c r="B85" t="s">
        <v>86</v>
      </c>
      <c r="C85">
        <v>34719.919999999998</v>
      </c>
    </row>
    <row r="86" spans="1:3" x14ac:dyDescent="0.2">
      <c r="A86">
        <v>51175</v>
      </c>
      <c r="B86" t="s">
        <v>87</v>
      </c>
      <c r="C86">
        <v>36212.550000000003</v>
      </c>
    </row>
    <row r="87" spans="1:3" x14ac:dyDescent="0.2">
      <c r="A87">
        <v>51177</v>
      </c>
      <c r="B87" t="s">
        <v>88</v>
      </c>
      <c r="C87">
        <v>39791.440000000002</v>
      </c>
    </row>
    <row r="88" spans="1:3" x14ac:dyDescent="0.2">
      <c r="A88">
        <v>51179</v>
      </c>
      <c r="B88" t="s">
        <v>89</v>
      </c>
      <c r="C88">
        <v>51936.33</v>
      </c>
    </row>
    <row r="89" spans="1:3" x14ac:dyDescent="0.2">
      <c r="A89">
        <v>51181</v>
      </c>
      <c r="B89" t="s">
        <v>90</v>
      </c>
      <c r="C89">
        <v>83258.929999999993</v>
      </c>
    </row>
    <row r="90" spans="1:3" x14ac:dyDescent="0.2">
      <c r="A90">
        <v>51183</v>
      </c>
      <c r="B90" t="s">
        <v>91</v>
      </c>
      <c r="C90">
        <v>38464.53</v>
      </c>
    </row>
    <row r="91" spans="1:3" x14ac:dyDescent="0.2">
      <c r="A91">
        <v>51185</v>
      </c>
      <c r="B91" t="s">
        <v>92</v>
      </c>
      <c r="C91">
        <v>36610.89</v>
      </c>
    </row>
    <row r="92" spans="1:3" x14ac:dyDescent="0.2">
      <c r="A92">
        <v>51187</v>
      </c>
      <c r="B92" t="s">
        <v>93</v>
      </c>
      <c r="C92">
        <v>39533.86</v>
      </c>
    </row>
    <row r="93" spans="1:3" x14ac:dyDescent="0.2">
      <c r="A93">
        <v>51191</v>
      </c>
      <c r="B93" t="s">
        <v>94</v>
      </c>
      <c r="C93">
        <v>36496.15</v>
      </c>
    </row>
    <row r="94" spans="1:3" x14ac:dyDescent="0.2">
      <c r="A94">
        <v>51193</v>
      </c>
      <c r="B94" t="s">
        <v>95</v>
      </c>
      <c r="C94">
        <v>31563.39</v>
      </c>
    </row>
    <row r="95" spans="1:3" x14ac:dyDescent="0.2">
      <c r="A95">
        <v>51195</v>
      </c>
      <c r="B95" t="s">
        <v>96</v>
      </c>
      <c r="C95">
        <v>34544.879999999997</v>
      </c>
    </row>
    <row r="96" spans="1:3" x14ac:dyDescent="0.2">
      <c r="A96">
        <v>51197</v>
      </c>
      <c r="B96" t="s">
        <v>97</v>
      </c>
      <c r="C96">
        <v>34532.730000000003</v>
      </c>
    </row>
    <row r="97" spans="1:3" x14ac:dyDescent="0.2">
      <c r="A97">
        <v>51199</v>
      </c>
      <c r="B97" t="s">
        <v>98</v>
      </c>
      <c r="C97">
        <v>38975.160000000003</v>
      </c>
    </row>
    <row r="98" spans="1:3" x14ac:dyDescent="0.2">
      <c r="A98">
        <v>51510</v>
      </c>
      <c r="B98" t="s">
        <v>99</v>
      </c>
      <c r="C98">
        <v>78163.009999999995</v>
      </c>
    </row>
    <row r="99" spans="1:3" x14ac:dyDescent="0.2">
      <c r="A99">
        <v>51520</v>
      </c>
      <c r="B99" t="s">
        <v>100</v>
      </c>
      <c r="C99">
        <v>35615.49</v>
      </c>
    </row>
    <row r="100" spans="1:3" x14ac:dyDescent="0.2">
      <c r="A100">
        <v>51530</v>
      </c>
      <c r="B100" t="s">
        <v>101</v>
      </c>
      <c r="C100">
        <v>33398.17</v>
      </c>
    </row>
    <row r="101" spans="1:3" x14ac:dyDescent="0.2">
      <c r="A101">
        <v>51540</v>
      </c>
      <c r="B101" t="s">
        <v>102</v>
      </c>
      <c r="C101">
        <v>56589.58</v>
      </c>
    </row>
    <row r="102" spans="1:3" x14ac:dyDescent="0.2">
      <c r="A102">
        <v>51550</v>
      </c>
      <c r="B102" t="s">
        <v>103</v>
      </c>
      <c r="C102">
        <v>43852.3</v>
      </c>
    </row>
    <row r="103" spans="1:3" x14ac:dyDescent="0.2">
      <c r="A103">
        <v>51570</v>
      </c>
      <c r="B103" t="s">
        <v>104</v>
      </c>
      <c r="C103">
        <v>31642.01</v>
      </c>
    </row>
    <row r="104" spans="1:3" x14ac:dyDescent="0.2">
      <c r="A104">
        <v>51580</v>
      </c>
      <c r="B104" t="s">
        <v>105</v>
      </c>
      <c r="C104">
        <v>53561.82</v>
      </c>
    </row>
    <row r="105" spans="1:3" x14ac:dyDescent="0.2">
      <c r="A105">
        <v>51590</v>
      </c>
      <c r="B105" t="s">
        <v>151</v>
      </c>
      <c r="C105">
        <v>37396.870000000003</v>
      </c>
    </row>
    <row r="106" spans="1:3" x14ac:dyDescent="0.2">
      <c r="A106">
        <v>51595</v>
      </c>
      <c r="B106" t="s">
        <v>106</v>
      </c>
      <c r="C106">
        <v>30177.14</v>
      </c>
    </row>
    <row r="107" spans="1:3" x14ac:dyDescent="0.2">
      <c r="A107">
        <v>51600</v>
      </c>
      <c r="B107" t="s">
        <v>107</v>
      </c>
      <c r="C107">
        <v>55723.23</v>
      </c>
    </row>
    <row r="108" spans="1:3" x14ac:dyDescent="0.2">
      <c r="A108">
        <v>51610</v>
      </c>
      <c r="B108" t="s">
        <v>108</v>
      </c>
      <c r="C108">
        <v>69963.12</v>
      </c>
    </row>
    <row r="109" spans="1:3" x14ac:dyDescent="0.2">
      <c r="A109">
        <v>51620</v>
      </c>
      <c r="B109" t="s">
        <v>109</v>
      </c>
      <c r="C109">
        <v>30520.86</v>
      </c>
    </row>
    <row r="110" spans="1:3" x14ac:dyDescent="0.2">
      <c r="A110">
        <v>51630</v>
      </c>
      <c r="B110" t="s">
        <v>110</v>
      </c>
      <c r="C110">
        <v>45894.94</v>
      </c>
    </row>
    <row r="111" spans="1:3" x14ac:dyDescent="0.2">
      <c r="A111">
        <v>51640</v>
      </c>
      <c r="B111" t="s">
        <v>111</v>
      </c>
      <c r="C111">
        <v>31806.82</v>
      </c>
    </row>
    <row r="112" spans="1:3" x14ac:dyDescent="0.2">
      <c r="A112">
        <v>51650</v>
      </c>
      <c r="B112" t="s">
        <v>112</v>
      </c>
      <c r="C112">
        <v>47139.57</v>
      </c>
    </row>
    <row r="113" spans="1:3" x14ac:dyDescent="0.2">
      <c r="A113">
        <v>51660</v>
      </c>
      <c r="B113" t="s">
        <v>113</v>
      </c>
      <c r="C113">
        <v>38721.050000000003</v>
      </c>
    </row>
    <row r="114" spans="1:3" x14ac:dyDescent="0.2">
      <c r="A114">
        <v>51670</v>
      </c>
      <c r="B114" t="s">
        <v>114</v>
      </c>
      <c r="C114">
        <v>55063.07</v>
      </c>
    </row>
    <row r="115" spans="1:3" x14ac:dyDescent="0.2">
      <c r="A115">
        <v>51678</v>
      </c>
      <c r="B115" t="s">
        <v>115</v>
      </c>
      <c r="C115">
        <v>43238.76</v>
      </c>
    </row>
    <row r="116" spans="1:3" x14ac:dyDescent="0.2">
      <c r="A116">
        <v>51680</v>
      </c>
      <c r="B116" t="s">
        <v>116</v>
      </c>
      <c r="C116">
        <v>44328.88</v>
      </c>
    </row>
    <row r="117" spans="1:3" x14ac:dyDescent="0.2">
      <c r="A117">
        <v>51683</v>
      </c>
      <c r="B117" t="s">
        <v>117</v>
      </c>
      <c r="C117">
        <v>62730.55</v>
      </c>
    </row>
    <row r="118" spans="1:3" x14ac:dyDescent="0.2">
      <c r="A118">
        <v>51685</v>
      </c>
      <c r="B118" t="s">
        <v>118</v>
      </c>
      <c r="C118">
        <v>48931</v>
      </c>
    </row>
    <row r="119" spans="1:3" x14ac:dyDescent="0.2">
      <c r="A119">
        <v>51690</v>
      </c>
      <c r="B119" t="s">
        <v>119</v>
      </c>
      <c r="C119">
        <v>33260.300000000003</v>
      </c>
    </row>
    <row r="120" spans="1:3" x14ac:dyDescent="0.2">
      <c r="A120">
        <v>51700</v>
      </c>
      <c r="B120" t="s">
        <v>120</v>
      </c>
      <c r="C120">
        <v>52976.19</v>
      </c>
    </row>
    <row r="121" spans="1:3" x14ac:dyDescent="0.2">
      <c r="A121">
        <v>51710</v>
      </c>
      <c r="B121" t="s">
        <v>121</v>
      </c>
      <c r="C121">
        <v>55737.66</v>
      </c>
    </row>
    <row r="122" spans="1:3" x14ac:dyDescent="0.2">
      <c r="A122">
        <v>51720</v>
      </c>
      <c r="B122" t="s">
        <v>122</v>
      </c>
      <c r="C122">
        <v>37689.440000000002</v>
      </c>
    </row>
    <row r="123" spans="1:3" x14ac:dyDescent="0.2">
      <c r="A123">
        <v>51730</v>
      </c>
      <c r="B123" t="s">
        <v>123</v>
      </c>
      <c r="C123">
        <v>41007.08</v>
      </c>
    </row>
    <row r="124" spans="1:3" x14ac:dyDescent="0.2">
      <c r="A124">
        <v>51735</v>
      </c>
      <c r="B124" t="s">
        <v>124</v>
      </c>
      <c r="C124">
        <v>33537.18</v>
      </c>
    </row>
    <row r="125" spans="1:3" x14ac:dyDescent="0.2">
      <c r="A125">
        <v>51740</v>
      </c>
      <c r="B125" t="s">
        <v>125</v>
      </c>
      <c r="C125">
        <v>54888.04</v>
      </c>
    </row>
    <row r="126" spans="1:3" x14ac:dyDescent="0.2">
      <c r="A126">
        <v>51750</v>
      </c>
      <c r="B126" t="s">
        <v>126</v>
      </c>
      <c r="C126">
        <v>44261.64</v>
      </c>
    </row>
    <row r="127" spans="1:3" x14ac:dyDescent="0.2">
      <c r="A127">
        <v>51760</v>
      </c>
      <c r="B127" t="s">
        <v>127</v>
      </c>
      <c r="C127">
        <v>61766.54</v>
      </c>
    </row>
    <row r="128" spans="1:3" x14ac:dyDescent="0.2">
      <c r="A128">
        <v>51770</v>
      </c>
      <c r="B128" t="s">
        <v>128</v>
      </c>
      <c r="C128">
        <v>46754.2</v>
      </c>
    </row>
    <row r="129" spans="1:3" x14ac:dyDescent="0.2">
      <c r="A129">
        <v>51775</v>
      </c>
      <c r="B129" t="s">
        <v>129</v>
      </c>
      <c r="C129">
        <v>49018.03</v>
      </c>
    </row>
    <row r="130" spans="1:3" x14ac:dyDescent="0.2">
      <c r="A130">
        <v>51790</v>
      </c>
      <c r="B130" t="s">
        <v>130</v>
      </c>
      <c r="C130">
        <v>37703.03</v>
      </c>
    </row>
    <row r="131" spans="1:3" x14ac:dyDescent="0.2">
      <c r="A131">
        <v>51800</v>
      </c>
      <c r="B131" t="s">
        <v>131</v>
      </c>
      <c r="C131">
        <v>46966.01</v>
      </c>
    </row>
    <row r="132" spans="1:3" x14ac:dyDescent="0.2">
      <c r="A132">
        <v>51810</v>
      </c>
      <c r="B132" t="s">
        <v>132</v>
      </c>
      <c r="C132">
        <v>42917.32</v>
      </c>
    </row>
    <row r="133" spans="1:3" x14ac:dyDescent="0.2">
      <c r="A133">
        <v>51820</v>
      </c>
      <c r="B133" t="s">
        <v>133</v>
      </c>
      <c r="C133">
        <v>37615.410000000003</v>
      </c>
    </row>
    <row r="134" spans="1:3" x14ac:dyDescent="0.2">
      <c r="A134">
        <v>51830</v>
      </c>
      <c r="B134" t="s">
        <v>134</v>
      </c>
      <c r="C134">
        <v>42886.07</v>
      </c>
    </row>
    <row r="135" spans="1:3" x14ac:dyDescent="0.2">
      <c r="A135">
        <v>51840</v>
      </c>
      <c r="B135" t="s">
        <v>135</v>
      </c>
      <c r="C135">
        <v>47912.61</v>
      </c>
    </row>
    <row r="136" spans="1:3" x14ac:dyDescent="0.2">
      <c r="A136">
        <v>13980</v>
      </c>
      <c r="B136" t="s">
        <v>136</v>
      </c>
      <c r="C136">
        <v>43206.04</v>
      </c>
    </row>
    <row r="137" spans="1:3" x14ac:dyDescent="0.2">
      <c r="A137">
        <v>28700</v>
      </c>
      <c r="B137" t="s">
        <v>139</v>
      </c>
      <c r="C137">
        <v>35744.81</v>
      </c>
    </row>
    <row r="138" spans="1:3" x14ac:dyDescent="0.2">
      <c r="A138">
        <v>16820</v>
      </c>
      <c r="B138" t="s">
        <v>137</v>
      </c>
      <c r="C138">
        <v>52869.43</v>
      </c>
    </row>
    <row r="139" spans="1:3" x14ac:dyDescent="0.2">
      <c r="A139">
        <v>25500</v>
      </c>
      <c r="B139" t="s">
        <v>138</v>
      </c>
      <c r="C139">
        <v>40993.730000000003</v>
      </c>
    </row>
    <row r="140" spans="1:3" x14ac:dyDescent="0.2">
      <c r="A140">
        <v>31340</v>
      </c>
      <c r="B140" t="s">
        <v>140</v>
      </c>
      <c r="C140">
        <v>42637.49</v>
      </c>
    </row>
    <row r="141" spans="1:3" x14ac:dyDescent="0.2">
      <c r="A141">
        <v>47900</v>
      </c>
      <c r="B141" t="s">
        <v>144</v>
      </c>
      <c r="C141">
        <v>74968.13</v>
      </c>
    </row>
    <row r="142" spans="1:3" x14ac:dyDescent="0.2">
      <c r="A142">
        <v>40060</v>
      </c>
      <c r="B142" t="s">
        <v>141</v>
      </c>
      <c r="C142">
        <v>53205.279999999999</v>
      </c>
    </row>
    <row r="143" spans="1:3" x14ac:dyDescent="0.2">
      <c r="A143">
        <v>40220</v>
      </c>
      <c r="B143" t="s">
        <v>142</v>
      </c>
      <c r="C143">
        <v>44204.14</v>
      </c>
    </row>
    <row r="144" spans="1:3" x14ac:dyDescent="0.2">
      <c r="A144">
        <v>44420</v>
      </c>
      <c r="B144" t="s">
        <v>304</v>
      </c>
      <c r="C144">
        <v>41791.879999999997</v>
      </c>
    </row>
    <row r="145" spans="1:3" x14ac:dyDescent="0.2">
      <c r="A145">
        <v>47260</v>
      </c>
      <c r="B145" t="s">
        <v>143</v>
      </c>
      <c r="C145">
        <v>47697.25</v>
      </c>
    </row>
    <row r="146" spans="1:3" x14ac:dyDescent="0.2">
      <c r="A146">
        <v>49020</v>
      </c>
      <c r="B146" t="s">
        <v>145</v>
      </c>
      <c r="C146">
        <v>46758.02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2"/>
  <sheetViews>
    <sheetView topLeftCell="A132" workbookViewId="0">
      <selection activeCell="A152" sqref="A152:F152"/>
    </sheetView>
  </sheetViews>
  <sheetFormatPr defaultRowHeight="15" customHeight="1" x14ac:dyDescent="0.2"/>
  <cols>
    <col min="1" max="1" width="9.7109375" bestFit="1" customWidth="1"/>
    <col min="2" max="2" width="16" bestFit="1" customWidth="1"/>
    <col min="3" max="3" width="5" bestFit="1" customWidth="1"/>
    <col min="4" max="4" width="6.85546875" bestFit="1" customWidth="1"/>
    <col min="5" max="5" width="7.28515625" bestFit="1" customWidth="1"/>
    <col min="6" max="6" width="19.5703125" bestFit="1" customWidth="1"/>
  </cols>
  <sheetData>
    <row r="1" spans="1:9" ht="15" customHeight="1" x14ac:dyDescent="0.25">
      <c r="A1" s="83" t="s">
        <v>313</v>
      </c>
      <c r="B1" s="9" t="s">
        <v>314</v>
      </c>
      <c r="C1" s="9" t="s">
        <v>315</v>
      </c>
      <c r="D1" s="9" t="s">
        <v>316</v>
      </c>
      <c r="E1" s="9" t="s">
        <v>317</v>
      </c>
      <c r="F1" s="9" t="s">
        <v>318</v>
      </c>
      <c r="H1" s="89" t="s">
        <v>494</v>
      </c>
      <c r="I1" s="90"/>
    </row>
    <row r="2" spans="1:9" ht="15" customHeight="1" x14ac:dyDescent="0.25">
      <c r="A2" s="86">
        <v>51001</v>
      </c>
      <c r="B2" s="84" t="s">
        <v>319</v>
      </c>
      <c r="C2" s="85">
        <v>2018</v>
      </c>
      <c r="D2" s="85">
        <v>13</v>
      </c>
      <c r="E2" s="84" t="s">
        <v>320</v>
      </c>
      <c r="F2" s="85">
        <v>3.8</v>
      </c>
    </row>
    <row r="3" spans="1:9" ht="15" customHeight="1" x14ac:dyDescent="0.25">
      <c r="A3" s="86">
        <v>51003</v>
      </c>
      <c r="B3" s="84" t="s">
        <v>321</v>
      </c>
      <c r="C3" s="85">
        <v>2018</v>
      </c>
      <c r="D3" s="85">
        <v>13</v>
      </c>
      <c r="E3" s="84" t="s">
        <v>320</v>
      </c>
      <c r="F3" s="85">
        <v>2.7</v>
      </c>
    </row>
    <row r="4" spans="1:9" ht="15" customHeight="1" x14ac:dyDescent="0.25">
      <c r="A4" s="86">
        <v>51005</v>
      </c>
      <c r="B4" s="84" t="s">
        <v>322</v>
      </c>
      <c r="C4" s="85">
        <v>2018</v>
      </c>
      <c r="D4" s="85">
        <v>13</v>
      </c>
      <c r="E4" s="84" t="s">
        <v>320</v>
      </c>
      <c r="F4" s="85">
        <v>3.8</v>
      </c>
    </row>
    <row r="5" spans="1:9" ht="15" customHeight="1" x14ac:dyDescent="0.25">
      <c r="A5" s="86">
        <v>51007</v>
      </c>
      <c r="B5" s="84" t="s">
        <v>323</v>
      </c>
      <c r="C5" s="85">
        <v>2018</v>
      </c>
      <c r="D5" s="85">
        <v>13</v>
      </c>
      <c r="E5" s="84" t="s">
        <v>320</v>
      </c>
      <c r="F5" s="85">
        <v>3.2</v>
      </c>
    </row>
    <row r="6" spans="1:9" ht="15" customHeight="1" x14ac:dyDescent="0.25">
      <c r="A6" s="86">
        <v>51009</v>
      </c>
      <c r="B6" s="84" t="s">
        <v>324</v>
      </c>
      <c r="C6" s="85">
        <v>2018</v>
      </c>
      <c r="D6" s="85">
        <v>13</v>
      </c>
      <c r="E6" s="84" t="s">
        <v>320</v>
      </c>
      <c r="F6" s="85">
        <v>3.3</v>
      </c>
    </row>
    <row r="7" spans="1:9" ht="15" customHeight="1" x14ac:dyDescent="0.25">
      <c r="A7" s="86">
        <v>51011</v>
      </c>
      <c r="B7" s="84" t="s">
        <v>325</v>
      </c>
      <c r="C7" s="85">
        <v>2018</v>
      </c>
      <c r="D7" s="85">
        <v>13</v>
      </c>
      <c r="E7" s="84" t="s">
        <v>320</v>
      </c>
      <c r="F7" s="85">
        <v>3.6</v>
      </c>
    </row>
    <row r="8" spans="1:9" ht="15" customHeight="1" x14ac:dyDescent="0.25">
      <c r="A8" s="86">
        <v>51013</v>
      </c>
      <c r="B8" s="84" t="s">
        <v>326</v>
      </c>
      <c r="C8" s="85">
        <v>2018</v>
      </c>
      <c r="D8" s="85">
        <v>13</v>
      </c>
      <c r="E8" s="84" t="s">
        <v>320</v>
      </c>
      <c r="F8" s="85">
        <v>2</v>
      </c>
    </row>
    <row r="9" spans="1:9" ht="15" customHeight="1" x14ac:dyDescent="0.25">
      <c r="A9" s="86">
        <v>51015</v>
      </c>
      <c r="B9" s="84" t="s">
        <v>327</v>
      </c>
      <c r="C9" s="85">
        <v>2018</v>
      </c>
      <c r="D9" s="85">
        <v>13</v>
      </c>
      <c r="E9" s="84" t="s">
        <v>320</v>
      </c>
      <c r="F9" s="85">
        <v>2.7</v>
      </c>
    </row>
    <row r="10" spans="1:9" ht="15" customHeight="1" x14ac:dyDescent="0.25">
      <c r="A10" s="86">
        <v>51017</v>
      </c>
      <c r="B10" s="84" t="s">
        <v>328</v>
      </c>
      <c r="C10" s="85">
        <v>2018</v>
      </c>
      <c r="D10" s="85">
        <v>13</v>
      </c>
      <c r="E10" s="84" t="s">
        <v>320</v>
      </c>
      <c r="F10" s="85">
        <v>2.5</v>
      </c>
    </row>
    <row r="11" spans="1:9" ht="15" customHeight="1" x14ac:dyDescent="0.25">
      <c r="A11" s="86">
        <v>51019</v>
      </c>
      <c r="B11" s="84" t="s">
        <v>329</v>
      </c>
      <c r="C11" s="85">
        <v>2018</v>
      </c>
      <c r="D11" s="85">
        <v>13</v>
      </c>
      <c r="E11" s="84" t="s">
        <v>320</v>
      </c>
      <c r="F11" s="85">
        <v>3.1</v>
      </c>
    </row>
    <row r="12" spans="1:9" ht="15" customHeight="1" x14ac:dyDescent="0.25">
      <c r="A12" s="86">
        <v>51021</v>
      </c>
      <c r="B12" s="84" t="s">
        <v>330</v>
      </c>
      <c r="C12" s="85">
        <v>2018</v>
      </c>
      <c r="D12" s="85">
        <v>13</v>
      </c>
      <c r="E12" s="84" t="s">
        <v>320</v>
      </c>
      <c r="F12" s="85">
        <v>3.2</v>
      </c>
    </row>
    <row r="13" spans="1:9" ht="15" customHeight="1" x14ac:dyDescent="0.25">
      <c r="A13" s="86">
        <v>51023</v>
      </c>
      <c r="B13" s="84" t="s">
        <v>331</v>
      </c>
      <c r="C13" s="85">
        <v>2018</v>
      </c>
      <c r="D13" s="85">
        <v>13</v>
      </c>
      <c r="E13" s="84" t="s">
        <v>320</v>
      </c>
      <c r="F13" s="85">
        <v>2.7</v>
      </c>
    </row>
    <row r="14" spans="1:9" ht="15" customHeight="1" x14ac:dyDescent="0.25">
      <c r="A14" s="86">
        <v>51025</v>
      </c>
      <c r="B14" s="84" t="s">
        <v>332</v>
      </c>
      <c r="C14" s="85">
        <v>2018</v>
      </c>
      <c r="D14" s="85">
        <v>13</v>
      </c>
      <c r="E14" s="84" t="s">
        <v>320</v>
      </c>
      <c r="F14" s="85">
        <v>4.9000000000000004</v>
      </c>
    </row>
    <row r="15" spans="1:9" ht="15" customHeight="1" x14ac:dyDescent="0.25">
      <c r="A15" s="86">
        <v>51027</v>
      </c>
      <c r="B15" s="84" t="s">
        <v>333</v>
      </c>
      <c r="C15" s="85">
        <v>2018</v>
      </c>
      <c r="D15" s="85">
        <v>13</v>
      </c>
      <c r="E15" s="84" t="s">
        <v>320</v>
      </c>
      <c r="F15" s="85">
        <v>5.5</v>
      </c>
    </row>
    <row r="16" spans="1:9" ht="15" customHeight="1" x14ac:dyDescent="0.25">
      <c r="A16" s="86">
        <v>51029</v>
      </c>
      <c r="B16" s="84" t="s">
        <v>334</v>
      </c>
      <c r="C16" s="85">
        <v>2018</v>
      </c>
      <c r="D16" s="85">
        <v>13</v>
      </c>
      <c r="E16" s="84" t="s">
        <v>320</v>
      </c>
      <c r="F16" s="85">
        <v>4.4000000000000004</v>
      </c>
    </row>
    <row r="17" spans="1:6" ht="15" customHeight="1" x14ac:dyDescent="0.25">
      <c r="A17" s="86">
        <v>51031</v>
      </c>
      <c r="B17" s="84" t="s">
        <v>335</v>
      </c>
      <c r="C17" s="85">
        <v>2018</v>
      </c>
      <c r="D17" s="85">
        <v>13</v>
      </c>
      <c r="E17" s="84" t="s">
        <v>320</v>
      </c>
      <c r="F17" s="85">
        <v>3.3</v>
      </c>
    </row>
    <row r="18" spans="1:6" ht="15" customHeight="1" x14ac:dyDescent="0.25">
      <c r="A18" s="86">
        <v>51033</v>
      </c>
      <c r="B18" s="84" t="s">
        <v>336</v>
      </c>
      <c r="C18" s="85">
        <v>2018</v>
      </c>
      <c r="D18" s="85">
        <v>13</v>
      </c>
      <c r="E18" s="84" t="s">
        <v>320</v>
      </c>
      <c r="F18" s="85">
        <v>3.5</v>
      </c>
    </row>
    <row r="19" spans="1:6" ht="15" customHeight="1" x14ac:dyDescent="0.25">
      <c r="A19" s="86">
        <v>51035</v>
      </c>
      <c r="B19" s="84" t="s">
        <v>337</v>
      </c>
      <c r="C19" s="85">
        <v>2018</v>
      </c>
      <c r="D19" s="85">
        <v>13</v>
      </c>
      <c r="E19" s="84" t="s">
        <v>320</v>
      </c>
      <c r="F19" s="85">
        <v>3.6</v>
      </c>
    </row>
    <row r="20" spans="1:6" ht="15" customHeight="1" x14ac:dyDescent="0.25">
      <c r="A20" s="86">
        <v>51036</v>
      </c>
      <c r="B20" s="84" t="s">
        <v>338</v>
      </c>
      <c r="C20" s="85">
        <v>2018</v>
      </c>
      <c r="D20" s="85">
        <v>13</v>
      </c>
      <c r="E20" s="84" t="s">
        <v>320</v>
      </c>
      <c r="F20" s="85">
        <v>3.9</v>
      </c>
    </row>
    <row r="21" spans="1:6" ht="15" customHeight="1" x14ac:dyDescent="0.25">
      <c r="A21" s="86">
        <v>51037</v>
      </c>
      <c r="B21" s="84" t="s">
        <v>339</v>
      </c>
      <c r="C21" s="85">
        <v>2018</v>
      </c>
      <c r="D21" s="85">
        <v>13</v>
      </c>
      <c r="E21" s="84" t="s">
        <v>320</v>
      </c>
      <c r="F21" s="85">
        <v>3.7</v>
      </c>
    </row>
    <row r="22" spans="1:6" ht="15" customHeight="1" x14ac:dyDescent="0.25">
      <c r="A22" s="86">
        <v>51041</v>
      </c>
      <c r="B22" s="84" t="s">
        <v>340</v>
      </c>
      <c r="C22" s="85">
        <v>2018</v>
      </c>
      <c r="D22" s="85">
        <v>13</v>
      </c>
      <c r="E22" s="84" t="s">
        <v>320</v>
      </c>
      <c r="F22" s="85">
        <v>2.9</v>
      </c>
    </row>
    <row r="23" spans="1:6" ht="15" customHeight="1" x14ac:dyDescent="0.25">
      <c r="A23" s="86">
        <v>51043</v>
      </c>
      <c r="B23" s="84" t="s">
        <v>341</v>
      </c>
      <c r="C23" s="85">
        <v>2018</v>
      </c>
      <c r="D23" s="85">
        <v>13</v>
      </c>
      <c r="E23" s="84" t="s">
        <v>320</v>
      </c>
      <c r="F23" s="85">
        <v>2.9</v>
      </c>
    </row>
    <row r="24" spans="1:6" ht="15" customHeight="1" x14ac:dyDescent="0.25">
      <c r="A24" s="86">
        <v>51045</v>
      </c>
      <c r="B24" s="84" t="s">
        <v>342</v>
      </c>
      <c r="C24" s="85">
        <v>2018</v>
      </c>
      <c r="D24" s="85">
        <v>13</v>
      </c>
      <c r="E24" s="84" t="s">
        <v>320</v>
      </c>
      <c r="F24" s="85">
        <v>3.5</v>
      </c>
    </row>
    <row r="25" spans="1:6" ht="15" customHeight="1" x14ac:dyDescent="0.25">
      <c r="A25" s="86">
        <v>51047</v>
      </c>
      <c r="B25" s="84" t="s">
        <v>343</v>
      </c>
      <c r="C25" s="85">
        <v>2018</v>
      </c>
      <c r="D25" s="85">
        <v>13</v>
      </c>
      <c r="E25" s="84" t="s">
        <v>320</v>
      </c>
      <c r="F25" s="85">
        <v>2.8</v>
      </c>
    </row>
    <row r="26" spans="1:6" ht="15" customHeight="1" x14ac:dyDescent="0.25">
      <c r="A26" s="86">
        <v>51049</v>
      </c>
      <c r="B26" s="84" t="s">
        <v>344</v>
      </c>
      <c r="C26" s="85">
        <v>2018</v>
      </c>
      <c r="D26" s="85">
        <v>13</v>
      </c>
      <c r="E26" s="84" t="s">
        <v>320</v>
      </c>
      <c r="F26" s="85">
        <v>3.3</v>
      </c>
    </row>
    <row r="27" spans="1:6" ht="15" customHeight="1" x14ac:dyDescent="0.25">
      <c r="A27" s="86">
        <v>51051</v>
      </c>
      <c r="B27" s="84" t="s">
        <v>345</v>
      </c>
      <c r="C27" s="85">
        <v>2018</v>
      </c>
      <c r="D27" s="85">
        <v>13</v>
      </c>
      <c r="E27" s="84" t="s">
        <v>320</v>
      </c>
      <c r="F27" s="85">
        <v>5.2</v>
      </c>
    </row>
    <row r="28" spans="1:6" ht="15" customHeight="1" x14ac:dyDescent="0.25">
      <c r="A28" s="86">
        <v>51053</v>
      </c>
      <c r="B28" s="84" t="s">
        <v>346</v>
      </c>
      <c r="C28" s="85">
        <v>2018</v>
      </c>
      <c r="D28" s="85">
        <v>13</v>
      </c>
      <c r="E28" s="84" t="s">
        <v>320</v>
      </c>
      <c r="F28" s="85">
        <v>3.5</v>
      </c>
    </row>
    <row r="29" spans="1:6" ht="15" customHeight="1" x14ac:dyDescent="0.25">
      <c r="A29" s="86">
        <v>51057</v>
      </c>
      <c r="B29" s="84" t="s">
        <v>347</v>
      </c>
      <c r="C29" s="85">
        <v>2018</v>
      </c>
      <c r="D29" s="85">
        <v>13</v>
      </c>
      <c r="E29" s="84" t="s">
        <v>320</v>
      </c>
      <c r="F29" s="85">
        <v>3.9</v>
      </c>
    </row>
    <row r="30" spans="1:6" ht="15" customHeight="1" x14ac:dyDescent="0.25">
      <c r="A30" s="86">
        <v>51059</v>
      </c>
      <c r="B30" s="84" t="s">
        <v>348</v>
      </c>
      <c r="C30" s="85">
        <v>2018</v>
      </c>
      <c r="D30" s="85">
        <v>13</v>
      </c>
      <c r="E30" s="84" t="s">
        <v>320</v>
      </c>
      <c r="F30" s="85">
        <v>2.4</v>
      </c>
    </row>
    <row r="31" spans="1:6" ht="15" customHeight="1" x14ac:dyDescent="0.25">
      <c r="A31" s="86">
        <v>51061</v>
      </c>
      <c r="B31" s="84" t="s">
        <v>349</v>
      </c>
      <c r="C31" s="85">
        <v>2018</v>
      </c>
      <c r="D31" s="85">
        <v>13</v>
      </c>
      <c r="E31" s="84" t="s">
        <v>320</v>
      </c>
      <c r="F31" s="85">
        <v>2.6</v>
      </c>
    </row>
    <row r="32" spans="1:6" ht="15" customHeight="1" x14ac:dyDescent="0.25">
      <c r="A32" s="86">
        <v>51063</v>
      </c>
      <c r="B32" s="84" t="s">
        <v>350</v>
      </c>
      <c r="C32" s="85">
        <v>2018</v>
      </c>
      <c r="D32" s="85">
        <v>13</v>
      </c>
      <c r="E32" s="84" t="s">
        <v>320</v>
      </c>
      <c r="F32" s="85">
        <v>2.7</v>
      </c>
    </row>
    <row r="33" spans="1:6" ht="15" customHeight="1" x14ac:dyDescent="0.25">
      <c r="A33" s="86">
        <v>51065</v>
      </c>
      <c r="B33" s="84" t="s">
        <v>351</v>
      </c>
      <c r="C33" s="85">
        <v>2018</v>
      </c>
      <c r="D33" s="85">
        <v>13</v>
      </c>
      <c r="E33" s="84" t="s">
        <v>320</v>
      </c>
      <c r="F33" s="85">
        <v>2.5</v>
      </c>
    </row>
    <row r="34" spans="1:6" ht="15" customHeight="1" x14ac:dyDescent="0.25">
      <c r="A34" s="86">
        <v>51067</v>
      </c>
      <c r="B34" s="84" t="s">
        <v>352</v>
      </c>
      <c r="C34" s="85">
        <v>2018</v>
      </c>
      <c r="D34" s="85">
        <v>13</v>
      </c>
      <c r="E34" s="84" t="s">
        <v>320</v>
      </c>
      <c r="F34" s="85">
        <v>3.1</v>
      </c>
    </row>
    <row r="35" spans="1:6" ht="15" customHeight="1" x14ac:dyDescent="0.25">
      <c r="A35" s="86">
        <v>51069</v>
      </c>
      <c r="B35" s="84" t="s">
        <v>353</v>
      </c>
      <c r="C35" s="85">
        <v>2018</v>
      </c>
      <c r="D35" s="85">
        <v>13</v>
      </c>
      <c r="E35" s="84" t="s">
        <v>320</v>
      </c>
      <c r="F35" s="85">
        <v>2.6</v>
      </c>
    </row>
    <row r="36" spans="1:6" ht="15" customHeight="1" x14ac:dyDescent="0.25">
      <c r="A36" s="86">
        <v>51071</v>
      </c>
      <c r="B36" s="84" t="s">
        <v>354</v>
      </c>
      <c r="C36" s="85">
        <v>2018</v>
      </c>
      <c r="D36" s="85">
        <v>13</v>
      </c>
      <c r="E36" s="84" t="s">
        <v>320</v>
      </c>
      <c r="F36" s="85">
        <v>3.3</v>
      </c>
    </row>
    <row r="37" spans="1:6" ht="15" customHeight="1" x14ac:dyDescent="0.25">
      <c r="A37" s="86">
        <v>51073</v>
      </c>
      <c r="B37" s="84" t="s">
        <v>355</v>
      </c>
      <c r="C37" s="85">
        <v>2018</v>
      </c>
      <c r="D37" s="85">
        <v>13</v>
      </c>
      <c r="E37" s="84" t="s">
        <v>320</v>
      </c>
      <c r="F37" s="85">
        <v>2.7</v>
      </c>
    </row>
    <row r="38" spans="1:6" ht="15" customHeight="1" x14ac:dyDescent="0.25">
      <c r="A38" s="86">
        <v>51075</v>
      </c>
      <c r="B38" s="84" t="s">
        <v>356</v>
      </c>
      <c r="C38" s="85">
        <v>2018</v>
      </c>
      <c r="D38" s="85">
        <v>13</v>
      </c>
      <c r="E38" s="84" t="s">
        <v>320</v>
      </c>
      <c r="F38" s="85">
        <v>3</v>
      </c>
    </row>
    <row r="39" spans="1:6" ht="15" customHeight="1" x14ac:dyDescent="0.25">
      <c r="A39" s="86">
        <v>51077</v>
      </c>
      <c r="B39" s="84" t="s">
        <v>357</v>
      </c>
      <c r="C39" s="85">
        <v>2018</v>
      </c>
      <c r="D39" s="85">
        <v>13</v>
      </c>
      <c r="E39" s="84" t="s">
        <v>320</v>
      </c>
      <c r="F39" s="85">
        <v>3.1</v>
      </c>
    </row>
    <row r="40" spans="1:6" ht="15" customHeight="1" x14ac:dyDescent="0.25">
      <c r="A40" s="86">
        <v>51079</v>
      </c>
      <c r="B40" s="84" t="s">
        <v>358</v>
      </c>
      <c r="C40" s="85">
        <v>2018</v>
      </c>
      <c r="D40" s="85">
        <v>13</v>
      </c>
      <c r="E40" s="84" t="s">
        <v>320</v>
      </c>
      <c r="F40" s="85">
        <v>2.5</v>
      </c>
    </row>
    <row r="41" spans="1:6" ht="15" customHeight="1" x14ac:dyDescent="0.25">
      <c r="A41" s="86">
        <v>51081</v>
      </c>
      <c r="B41" s="84" t="s">
        <v>359</v>
      </c>
      <c r="C41" s="85">
        <v>2018</v>
      </c>
      <c r="D41" s="85">
        <v>13</v>
      </c>
      <c r="E41" s="84" t="s">
        <v>320</v>
      </c>
      <c r="F41" s="85">
        <v>3.7</v>
      </c>
    </row>
    <row r="42" spans="1:6" ht="15" customHeight="1" x14ac:dyDescent="0.25">
      <c r="A42" s="86">
        <v>51083</v>
      </c>
      <c r="B42" s="84" t="s">
        <v>360</v>
      </c>
      <c r="C42" s="85">
        <v>2018</v>
      </c>
      <c r="D42" s="85">
        <v>13</v>
      </c>
      <c r="E42" s="84" t="s">
        <v>320</v>
      </c>
      <c r="F42" s="85">
        <v>4.0999999999999996</v>
      </c>
    </row>
    <row r="43" spans="1:6" ht="15" customHeight="1" x14ac:dyDescent="0.25">
      <c r="A43" s="86">
        <v>51085</v>
      </c>
      <c r="B43" s="84" t="s">
        <v>361</v>
      </c>
      <c r="C43" s="85">
        <v>2018</v>
      </c>
      <c r="D43" s="85">
        <v>13</v>
      </c>
      <c r="E43" s="84" t="s">
        <v>320</v>
      </c>
      <c r="F43" s="85">
        <v>2.6</v>
      </c>
    </row>
    <row r="44" spans="1:6" ht="15" customHeight="1" x14ac:dyDescent="0.25">
      <c r="A44" s="86">
        <v>51087</v>
      </c>
      <c r="B44" s="84" t="s">
        <v>362</v>
      </c>
      <c r="C44" s="85">
        <v>2018</v>
      </c>
      <c r="D44" s="85">
        <v>13</v>
      </c>
      <c r="E44" s="84" t="s">
        <v>320</v>
      </c>
      <c r="F44" s="85">
        <v>3</v>
      </c>
    </row>
    <row r="45" spans="1:6" ht="15" customHeight="1" x14ac:dyDescent="0.25">
      <c r="A45" s="86">
        <v>51089</v>
      </c>
      <c r="B45" s="84" t="s">
        <v>363</v>
      </c>
      <c r="C45" s="85">
        <v>2018</v>
      </c>
      <c r="D45" s="85">
        <v>13</v>
      </c>
      <c r="E45" s="84" t="s">
        <v>320</v>
      </c>
      <c r="F45" s="85">
        <v>3.7</v>
      </c>
    </row>
    <row r="46" spans="1:6" ht="15" customHeight="1" x14ac:dyDescent="0.25">
      <c r="A46" s="86">
        <v>51091</v>
      </c>
      <c r="B46" s="84" t="s">
        <v>364</v>
      </c>
      <c r="C46" s="85">
        <v>2018</v>
      </c>
      <c r="D46" s="85">
        <v>13</v>
      </c>
      <c r="E46" s="84" t="s">
        <v>320</v>
      </c>
      <c r="F46" s="85">
        <v>2.7</v>
      </c>
    </row>
    <row r="47" spans="1:6" ht="15" customHeight="1" x14ac:dyDescent="0.25">
      <c r="A47" s="86">
        <v>51093</v>
      </c>
      <c r="B47" s="84" t="s">
        <v>365</v>
      </c>
      <c r="C47" s="85">
        <v>2018</v>
      </c>
      <c r="D47" s="85">
        <v>13</v>
      </c>
      <c r="E47" s="84" t="s">
        <v>320</v>
      </c>
      <c r="F47" s="85">
        <v>3</v>
      </c>
    </row>
    <row r="48" spans="1:6" ht="15" customHeight="1" x14ac:dyDescent="0.25">
      <c r="A48" s="86">
        <v>51095</v>
      </c>
      <c r="B48" s="84" t="s">
        <v>366</v>
      </c>
      <c r="C48" s="85">
        <v>2018</v>
      </c>
      <c r="D48" s="85">
        <v>13</v>
      </c>
      <c r="E48" s="84" t="s">
        <v>320</v>
      </c>
      <c r="F48" s="85">
        <v>2.9</v>
      </c>
    </row>
    <row r="49" spans="1:6" ht="15" customHeight="1" x14ac:dyDescent="0.25">
      <c r="A49" s="86">
        <v>51097</v>
      </c>
      <c r="B49" s="84" t="s">
        <v>367</v>
      </c>
      <c r="C49" s="85">
        <v>2018</v>
      </c>
      <c r="D49" s="85">
        <v>13</v>
      </c>
      <c r="E49" s="84" t="s">
        <v>320</v>
      </c>
      <c r="F49" s="85">
        <v>3</v>
      </c>
    </row>
    <row r="50" spans="1:6" ht="15" customHeight="1" x14ac:dyDescent="0.25">
      <c r="A50" s="86">
        <v>51099</v>
      </c>
      <c r="B50" s="84" t="s">
        <v>368</v>
      </c>
      <c r="C50" s="85">
        <v>2018</v>
      </c>
      <c r="D50" s="85">
        <v>13</v>
      </c>
      <c r="E50" s="84" t="s">
        <v>320</v>
      </c>
      <c r="F50" s="85">
        <v>2.9</v>
      </c>
    </row>
    <row r="51" spans="1:6" ht="15" customHeight="1" x14ac:dyDescent="0.25">
      <c r="A51" s="86">
        <v>51101</v>
      </c>
      <c r="B51" s="84" t="s">
        <v>369</v>
      </c>
      <c r="C51" s="85">
        <v>2018</v>
      </c>
      <c r="D51" s="85">
        <v>13</v>
      </c>
      <c r="E51" s="84" t="s">
        <v>320</v>
      </c>
      <c r="F51" s="85">
        <v>2.9</v>
      </c>
    </row>
    <row r="52" spans="1:6" ht="15" customHeight="1" x14ac:dyDescent="0.25">
      <c r="A52" s="86">
        <v>51103</v>
      </c>
      <c r="B52" s="84" t="s">
        <v>370</v>
      </c>
      <c r="C52" s="85">
        <v>2018</v>
      </c>
      <c r="D52" s="85">
        <v>13</v>
      </c>
      <c r="E52" s="84" t="s">
        <v>320</v>
      </c>
      <c r="F52" s="85">
        <v>4.3</v>
      </c>
    </row>
    <row r="53" spans="1:6" ht="15" customHeight="1" x14ac:dyDescent="0.25">
      <c r="A53" s="86">
        <v>51105</v>
      </c>
      <c r="B53" s="84" t="s">
        <v>371</v>
      </c>
      <c r="C53" s="85">
        <v>2018</v>
      </c>
      <c r="D53" s="85">
        <v>13</v>
      </c>
      <c r="E53" s="84" t="s">
        <v>320</v>
      </c>
      <c r="F53" s="85">
        <v>4.0999999999999996</v>
      </c>
    </row>
    <row r="54" spans="1:6" ht="15" customHeight="1" x14ac:dyDescent="0.25">
      <c r="A54" s="86">
        <v>51107</v>
      </c>
      <c r="B54" s="84" t="s">
        <v>372</v>
      </c>
      <c r="C54" s="85">
        <v>2018</v>
      </c>
      <c r="D54" s="85">
        <v>13</v>
      </c>
      <c r="E54" s="84" t="s">
        <v>320</v>
      </c>
      <c r="F54" s="85">
        <v>2.5</v>
      </c>
    </row>
    <row r="55" spans="1:6" ht="15" customHeight="1" x14ac:dyDescent="0.25">
      <c r="A55" s="86">
        <v>51109</v>
      </c>
      <c r="B55" s="84" t="s">
        <v>373</v>
      </c>
      <c r="C55" s="85">
        <v>2018</v>
      </c>
      <c r="D55" s="85">
        <v>13</v>
      </c>
      <c r="E55" s="84" t="s">
        <v>320</v>
      </c>
      <c r="F55" s="85">
        <v>2.7</v>
      </c>
    </row>
    <row r="56" spans="1:6" ht="15" customHeight="1" x14ac:dyDescent="0.25">
      <c r="A56" s="86">
        <v>51111</v>
      </c>
      <c r="B56" s="84" t="s">
        <v>374</v>
      </c>
      <c r="C56" s="85">
        <v>2018</v>
      </c>
      <c r="D56" s="85">
        <v>13</v>
      </c>
      <c r="E56" s="84" t="s">
        <v>320</v>
      </c>
      <c r="F56" s="85">
        <v>3.2</v>
      </c>
    </row>
    <row r="57" spans="1:6" ht="15" customHeight="1" x14ac:dyDescent="0.25">
      <c r="A57" s="86">
        <v>51113</v>
      </c>
      <c r="B57" s="84" t="s">
        <v>375</v>
      </c>
      <c r="C57" s="85">
        <v>2018</v>
      </c>
      <c r="D57" s="85">
        <v>13</v>
      </c>
      <c r="E57" s="84" t="s">
        <v>320</v>
      </c>
      <c r="F57" s="85">
        <v>2.4</v>
      </c>
    </row>
    <row r="58" spans="1:6" ht="15" customHeight="1" x14ac:dyDescent="0.25">
      <c r="A58" s="86">
        <v>51115</v>
      </c>
      <c r="B58" s="84" t="s">
        <v>376</v>
      </c>
      <c r="C58" s="85">
        <v>2018</v>
      </c>
      <c r="D58" s="85">
        <v>13</v>
      </c>
      <c r="E58" s="84" t="s">
        <v>320</v>
      </c>
      <c r="F58" s="85">
        <v>3</v>
      </c>
    </row>
    <row r="59" spans="1:6" ht="15" customHeight="1" x14ac:dyDescent="0.25">
      <c r="A59" s="86">
        <v>51117</v>
      </c>
      <c r="B59" s="84" t="s">
        <v>377</v>
      </c>
      <c r="C59" s="85">
        <v>2018</v>
      </c>
      <c r="D59" s="85">
        <v>13</v>
      </c>
      <c r="E59" s="84" t="s">
        <v>320</v>
      </c>
      <c r="F59" s="85">
        <v>4.0999999999999996</v>
      </c>
    </row>
    <row r="60" spans="1:6" ht="15" customHeight="1" x14ac:dyDescent="0.25">
      <c r="A60" s="86">
        <v>51119</v>
      </c>
      <c r="B60" s="84" t="s">
        <v>378</v>
      </c>
      <c r="C60" s="85">
        <v>2018</v>
      </c>
      <c r="D60" s="85">
        <v>13</v>
      </c>
      <c r="E60" s="84" t="s">
        <v>320</v>
      </c>
      <c r="F60" s="85">
        <v>2.6</v>
      </c>
    </row>
    <row r="61" spans="1:6" ht="15" customHeight="1" x14ac:dyDescent="0.25">
      <c r="A61" s="86">
        <v>51121</v>
      </c>
      <c r="B61" s="84" t="s">
        <v>379</v>
      </c>
      <c r="C61" s="85">
        <v>2018</v>
      </c>
      <c r="D61" s="85">
        <v>13</v>
      </c>
      <c r="E61" s="84" t="s">
        <v>320</v>
      </c>
      <c r="F61" s="85">
        <v>2.9</v>
      </c>
    </row>
    <row r="62" spans="1:6" ht="15" customHeight="1" x14ac:dyDescent="0.25">
      <c r="A62" s="86">
        <v>51125</v>
      </c>
      <c r="B62" s="84" t="s">
        <v>380</v>
      </c>
      <c r="C62" s="85">
        <v>2018</v>
      </c>
      <c r="D62" s="85">
        <v>13</v>
      </c>
      <c r="E62" s="84" t="s">
        <v>320</v>
      </c>
      <c r="F62" s="85">
        <v>3.1</v>
      </c>
    </row>
    <row r="63" spans="1:6" ht="15" customHeight="1" x14ac:dyDescent="0.25">
      <c r="A63" s="86">
        <v>51127</v>
      </c>
      <c r="B63" s="84" t="s">
        <v>381</v>
      </c>
      <c r="C63" s="85">
        <v>2018</v>
      </c>
      <c r="D63" s="85">
        <v>13</v>
      </c>
      <c r="E63" s="84" t="s">
        <v>320</v>
      </c>
      <c r="F63" s="85">
        <v>2.7</v>
      </c>
    </row>
    <row r="64" spans="1:6" ht="15" customHeight="1" x14ac:dyDescent="0.25">
      <c r="A64" s="86">
        <v>51131</v>
      </c>
      <c r="B64" s="84" t="s">
        <v>382</v>
      </c>
      <c r="C64" s="85">
        <v>2018</v>
      </c>
      <c r="D64" s="85">
        <v>13</v>
      </c>
      <c r="E64" s="84" t="s">
        <v>320</v>
      </c>
      <c r="F64" s="85">
        <v>5.4</v>
      </c>
    </row>
    <row r="65" spans="1:6" ht="15" customHeight="1" x14ac:dyDescent="0.25">
      <c r="A65" s="86">
        <v>51133</v>
      </c>
      <c r="B65" s="84" t="s">
        <v>383</v>
      </c>
      <c r="C65" s="85">
        <v>2018</v>
      </c>
      <c r="D65" s="85">
        <v>13</v>
      </c>
      <c r="E65" s="84" t="s">
        <v>320</v>
      </c>
      <c r="F65" s="85">
        <v>4.4000000000000004</v>
      </c>
    </row>
    <row r="66" spans="1:6" ht="15" customHeight="1" x14ac:dyDescent="0.25">
      <c r="A66" s="86">
        <v>51135</v>
      </c>
      <c r="B66" s="84" t="s">
        <v>384</v>
      </c>
      <c r="C66" s="85">
        <v>2018</v>
      </c>
      <c r="D66" s="85">
        <v>13</v>
      </c>
      <c r="E66" s="84" t="s">
        <v>320</v>
      </c>
      <c r="F66" s="85">
        <v>3.1</v>
      </c>
    </row>
    <row r="67" spans="1:6" ht="15" customHeight="1" x14ac:dyDescent="0.25">
      <c r="A67" s="86">
        <v>51137</v>
      </c>
      <c r="B67" s="84" t="s">
        <v>385</v>
      </c>
      <c r="C67" s="85">
        <v>2018</v>
      </c>
      <c r="D67" s="85">
        <v>13</v>
      </c>
      <c r="E67" s="84" t="s">
        <v>320</v>
      </c>
      <c r="F67" s="85">
        <v>3</v>
      </c>
    </row>
    <row r="68" spans="1:6" ht="15" customHeight="1" x14ac:dyDescent="0.25">
      <c r="A68" s="86">
        <v>51139</v>
      </c>
      <c r="B68" s="84" t="s">
        <v>386</v>
      </c>
      <c r="C68" s="85">
        <v>2018</v>
      </c>
      <c r="D68" s="85">
        <v>13</v>
      </c>
      <c r="E68" s="84" t="s">
        <v>320</v>
      </c>
      <c r="F68" s="85">
        <v>4.2</v>
      </c>
    </row>
    <row r="69" spans="1:6" ht="15" customHeight="1" x14ac:dyDescent="0.25">
      <c r="A69" s="86">
        <v>51141</v>
      </c>
      <c r="B69" s="84" t="s">
        <v>387</v>
      </c>
      <c r="C69" s="85">
        <v>2018</v>
      </c>
      <c r="D69" s="85">
        <v>13</v>
      </c>
      <c r="E69" s="84" t="s">
        <v>320</v>
      </c>
      <c r="F69" s="85">
        <v>3.9</v>
      </c>
    </row>
    <row r="70" spans="1:6" ht="15" customHeight="1" x14ac:dyDescent="0.25">
      <c r="A70" s="86">
        <v>51143</v>
      </c>
      <c r="B70" s="84" t="s">
        <v>388</v>
      </c>
      <c r="C70" s="85">
        <v>2018</v>
      </c>
      <c r="D70" s="85">
        <v>13</v>
      </c>
      <c r="E70" s="84" t="s">
        <v>320</v>
      </c>
      <c r="F70" s="85">
        <v>3.6</v>
      </c>
    </row>
    <row r="71" spans="1:6" ht="15" customHeight="1" x14ac:dyDescent="0.25">
      <c r="A71" s="86">
        <v>51145</v>
      </c>
      <c r="B71" s="84" t="s">
        <v>389</v>
      </c>
      <c r="C71" s="85">
        <v>2018</v>
      </c>
      <c r="D71" s="85">
        <v>13</v>
      </c>
      <c r="E71" s="84" t="s">
        <v>320</v>
      </c>
      <c r="F71" s="85">
        <v>2.7</v>
      </c>
    </row>
    <row r="72" spans="1:6" ht="15" customHeight="1" x14ac:dyDescent="0.25">
      <c r="A72" s="86">
        <v>51147</v>
      </c>
      <c r="B72" s="84" t="s">
        <v>390</v>
      </c>
      <c r="C72" s="85">
        <v>2018</v>
      </c>
      <c r="D72" s="85">
        <v>13</v>
      </c>
      <c r="E72" s="84" t="s">
        <v>320</v>
      </c>
      <c r="F72" s="85">
        <v>3.8</v>
      </c>
    </row>
    <row r="73" spans="1:6" ht="15" customHeight="1" x14ac:dyDescent="0.25">
      <c r="A73" s="86">
        <v>51149</v>
      </c>
      <c r="B73" s="84" t="s">
        <v>391</v>
      </c>
      <c r="C73" s="85">
        <v>2018</v>
      </c>
      <c r="D73" s="85">
        <v>13</v>
      </c>
      <c r="E73" s="84" t="s">
        <v>320</v>
      </c>
      <c r="F73" s="85">
        <v>3.6</v>
      </c>
    </row>
    <row r="74" spans="1:6" ht="15" customHeight="1" x14ac:dyDescent="0.25">
      <c r="A74" s="86">
        <v>51153</v>
      </c>
      <c r="B74" s="84" t="s">
        <v>392</v>
      </c>
      <c r="C74" s="85">
        <v>2018</v>
      </c>
      <c r="D74" s="85">
        <v>13</v>
      </c>
      <c r="E74" s="84" t="s">
        <v>320</v>
      </c>
      <c r="F74" s="85">
        <v>2.7</v>
      </c>
    </row>
    <row r="75" spans="1:6" ht="15" customHeight="1" x14ac:dyDescent="0.25">
      <c r="A75" s="86">
        <v>51155</v>
      </c>
      <c r="B75" s="84" t="s">
        <v>393</v>
      </c>
      <c r="C75" s="85">
        <v>2018</v>
      </c>
      <c r="D75" s="85">
        <v>13</v>
      </c>
      <c r="E75" s="84" t="s">
        <v>320</v>
      </c>
      <c r="F75" s="85">
        <v>3.5</v>
      </c>
    </row>
    <row r="76" spans="1:6" ht="15" customHeight="1" x14ac:dyDescent="0.25">
      <c r="A76" s="86">
        <v>51157</v>
      </c>
      <c r="B76" s="84" t="s">
        <v>394</v>
      </c>
      <c r="C76" s="85">
        <v>2018</v>
      </c>
      <c r="D76" s="85">
        <v>13</v>
      </c>
      <c r="E76" s="84" t="s">
        <v>320</v>
      </c>
      <c r="F76" s="85">
        <v>2.7</v>
      </c>
    </row>
    <row r="77" spans="1:6" ht="15" customHeight="1" x14ac:dyDescent="0.25">
      <c r="A77" s="86">
        <v>51159</v>
      </c>
      <c r="B77" s="84" t="s">
        <v>395</v>
      </c>
      <c r="C77" s="85">
        <v>2018</v>
      </c>
      <c r="D77" s="85">
        <v>13</v>
      </c>
      <c r="E77" s="84" t="s">
        <v>320</v>
      </c>
      <c r="F77" s="85">
        <v>3.1</v>
      </c>
    </row>
    <row r="78" spans="1:6" ht="15" customHeight="1" x14ac:dyDescent="0.25">
      <c r="A78" s="86">
        <v>51161</v>
      </c>
      <c r="B78" s="84" t="s">
        <v>396</v>
      </c>
      <c r="C78" s="85">
        <v>2018</v>
      </c>
      <c r="D78" s="85">
        <v>13</v>
      </c>
      <c r="E78" s="84" t="s">
        <v>320</v>
      </c>
      <c r="F78" s="85">
        <v>2.7</v>
      </c>
    </row>
    <row r="79" spans="1:6" ht="15" customHeight="1" x14ac:dyDescent="0.25">
      <c r="A79" s="86">
        <v>51163</v>
      </c>
      <c r="B79" s="84" t="s">
        <v>397</v>
      </c>
      <c r="C79" s="85">
        <v>2018</v>
      </c>
      <c r="D79" s="85">
        <v>13</v>
      </c>
      <c r="E79" s="84" t="s">
        <v>320</v>
      </c>
      <c r="F79" s="85">
        <v>3</v>
      </c>
    </row>
    <row r="80" spans="1:6" ht="15" customHeight="1" x14ac:dyDescent="0.25">
      <c r="A80" s="86">
        <v>51165</v>
      </c>
      <c r="B80" s="84" t="s">
        <v>398</v>
      </c>
      <c r="C80" s="85">
        <v>2018</v>
      </c>
      <c r="D80" s="85">
        <v>13</v>
      </c>
      <c r="E80" s="84" t="s">
        <v>320</v>
      </c>
      <c r="F80" s="85">
        <v>2.6</v>
      </c>
    </row>
    <row r="81" spans="1:6" ht="15" customHeight="1" x14ac:dyDescent="0.25">
      <c r="A81" s="86">
        <v>51167</v>
      </c>
      <c r="B81" s="84" t="s">
        <v>399</v>
      </c>
      <c r="C81" s="85">
        <v>2018</v>
      </c>
      <c r="D81" s="85">
        <v>13</v>
      </c>
      <c r="E81" s="84" t="s">
        <v>320</v>
      </c>
      <c r="F81" s="85">
        <v>4.3</v>
      </c>
    </row>
    <row r="82" spans="1:6" ht="15" customHeight="1" x14ac:dyDescent="0.25">
      <c r="A82" s="86">
        <v>51169</v>
      </c>
      <c r="B82" s="84" t="s">
        <v>400</v>
      </c>
      <c r="C82" s="85">
        <v>2018</v>
      </c>
      <c r="D82" s="85">
        <v>13</v>
      </c>
      <c r="E82" s="84" t="s">
        <v>320</v>
      </c>
      <c r="F82" s="85">
        <v>3.2</v>
      </c>
    </row>
    <row r="83" spans="1:6" ht="15" customHeight="1" x14ac:dyDescent="0.25">
      <c r="A83" s="86">
        <v>51171</v>
      </c>
      <c r="B83" s="84" t="s">
        <v>401</v>
      </c>
      <c r="C83" s="85">
        <v>2018</v>
      </c>
      <c r="D83" s="85">
        <v>13</v>
      </c>
      <c r="E83" s="84" t="s">
        <v>320</v>
      </c>
      <c r="F83" s="85">
        <v>2.8</v>
      </c>
    </row>
    <row r="84" spans="1:6" ht="15" customHeight="1" x14ac:dyDescent="0.25">
      <c r="A84" s="86">
        <v>51173</v>
      </c>
      <c r="B84" s="84" t="s">
        <v>402</v>
      </c>
      <c r="C84" s="85">
        <v>2018</v>
      </c>
      <c r="D84" s="85">
        <v>13</v>
      </c>
      <c r="E84" s="84" t="s">
        <v>320</v>
      </c>
      <c r="F84" s="85">
        <v>4</v>
      </c>
    </row>
    <row r="85" spans="1:6" ht="15" customHeight="1" x14ac:dyDescent="0.25">
      <c r="A85" s="86">
        <v>51175</v>
      </c>
      <c r="B85" s="84" t="s">
        <v>403</v>
      </c>
      <c r="C85" s="85">
        <v>2018</v>
      </c>
      <c r="D85" s="85">
        <v>13</v>
      </c>
      <c r="E85" s="84" t="s">
        <v>320</v>
      </c>
      <c r="F85" s="85">
        <v>2.8</v>
      </c>
    </row>
    <row r="86" spans="1:6" ht="15" customHeight="1" x14ac:dyDescent="0.25">
      <c r="A86" s="86">
        <v>51177</v>
      </c>
      <c r="B86" s="84" t="s">
        <v>404</v>
      </c>
      <c r="C86" s="85">
        <v>2018</v>
      </c>
      <c r="D86" s="85">
        <v>13</v>
      </c>
      <c r="E86" s="84" t="s">
        <v>320</v>
      </c>
      <c r="F86" s="85">
        <v>3</v>
      </c>
    </row>
    <row r="87" spans="1:6" ht="15" customHeight="1" x14ac:dyDescent="0.25">
      <c r="A87" s="86">
        <v>51179</v>
      </c>
      <c r="B87" s="84" t="s">
        <v>405</v>
      </c>
      <c r="C87" s="85">
        <v>2018</v>
      </c>
      <c r="D87" s="85">
        <v>13</v>
      </c>
      <c r="E87" s="84" t="s">
        <v>320</v>
      </c>
      <c r="F87" s="85">
        <v>3</v>
      </c>
    </row>
    <row r="88" spans="1:6" ht="15" customHeight="1" x14ac:dyDescent="0.25">
      <c r="A88" s="86">
        <v>51181</v>
      </c>
      <c r="B88" s="84" t="s">
        <v>406</v>
      </c>
      <c r="C88" s="85">
        <v>2018</v>
      </c>
      <c r="D88" s="85">
        <v>13</v>
      </c>
      <c r="E88" s="84" t="s">
        <v>320</v>
      </c>
      <c r="F88" s="85">
        <v>3.5</v>
      </c>
    </row>
    <row r="89" spans="1:6" ht="15" customHeight="1" x14ac:dyDescent="0.25">
      <c r="A89" s="86">
        <v>51183</v>
      </c>
      <c r="B89" s="84" t="s">
        <v>407</v>
      </c>
      <c r="C89" s="85">
        <v>2018</v>
      </c>
      <c r="D89" s="85">
        <v>13</v>
      </c>
      <c r="E89" s="84" t="s">
        <v>320</v>
      </c>
      <c r="F89" s="85">
        <v>4.9000000000000004</v>
      </c>
    </row>
    <row r="90" spans="1:6" ht="15" customHeight="1" x14ac:dyDescent="0.25">
      <c r="A90" s="86">
        <v>51185</v>
      </c>
      <c r="B90" s="84" t="s">
        <v>408</v>
      </c>
      <c r="C90" s="85">
        <v>2018</v>
      </c>
      <c r="D90" s="85">
        <v>13</v>
      </c>
      <c r="E90" s="84" t="s">
        <v>320</v>
      </c>
      <c r="F90" s="85">
        <v>4.4000000000000004</v>
      </c>
    </row>
    <row r="91" spans="1:6" ht="15" customHeight="1" x14ac:dyDescent="0.25">
      <c r="A91" s="86">
        <v>51187</v>
      </c>
      <c r="B91" s="84" t="s">
        <v>409</v>
      </c>
      <c r="C91" s="85">
        <v>2018</v>
      </c>
      <c r="D91" s="85">
        <v>13</v>
      </c>
      <c r="E91" s="84" t="s">
        <v>320</v>
      </c>
      <c r="F91" s="85">
        <v>3.1</v>
      </c>
    </row>
    <row r="92" spans="1:6" ht="15" customHeight="1" x14ac:dyDescent="0.25">
      <c r="A92" s="86">
        <v>51191</v>
      </c>
      <c r="B92" s="84" t="s">
        <v>410</v>
      </c>
      <c r="C92" s="85">
        <v>2018</v>
      </c>
      <c r="D92" s="85">
        <v>13</v>
      </c>
      <c r="E92" s="84" t="s">
        <v>320</v>
      </c>
      <c r="F92" s="85">
        <v>3.4</v>
      </c>
    </row>
    <row r="93" spans="1:6" ht="15" customHeight="1" x14ac:dyDescent="0.25">
      <c r="A93" s="86">
        <v>51193</v>
      </c>
      <c r="B93" s="84" t="s">
        <v>411</v>
      </c>
      <c r="C93" s="85">
        <v>2018</v>
      </c>
      <c r="D93" s="85">
        <v>13</v>
      </c>
      <c r="E93" s="84" t="s">
        <v>320</v>
      </c>
      <c r="F93" s="85">
        <v>3.6</v>
      </c>
    </row>
    <row r="94" spans="1:6" ht="15" customHeight="1" x14ac:dyDescent="0.25">
      <c r="A94" s="86">
        <v>51195</v>
      </c>
      <c r="B94" s="84" t="s">
        <v>412</v>
      </c>
      <c r="C94" s="85">
        <v>2018</v>
      </c>
      <c r="D94" s="85">
        <v>13</v>
      </c>
      <c r="E94" s="84" t="s">
        <v>320</v>
      </c>
      <c r="F94" s="85">
        <v>5</v>
      </c>
    </row>
    <row r="95" spans="1:6" ht="15" customHeight="1" x14ac:dyDescent="0.25">
      <c r="A95" s="86">
        <v>51197</v>
      </c>
      <c r="B95" s="84" t="s">
        <v>413</v>
      </c>
      <c r="C95" s="85">
        <v>2018</v>
      </c>
      <c r="D95" s="85">
        <v>13</v>
      </c>
      <c r="E95" s="84" t="s">
        <v>320</v>
      </c>
      <c r="F95" s="85">
        <v>3.7</v>
      </c>
    </row>
    <row r="96" spans="1:6" ht="15" customHeight="1" x14ac:dyDescent="0.25">
      <c r="A96" s="86">
        <v>51199</v>
      </c>
      <c r="B96" s="84" t="s">
        <v>414</v>
      </c>
      <c r="C96" s="85">
        <v>2018</v>
      </c>
      <c r="D96" s="85">
        <v>13</v>
      </c>
      <c r="E96" s="84" t="s">
        <v>320</v>
      </c>
      <c r="F96" s="85">
        <v>2.8</v>
      </c>
    </row>
    <row r="97" spans="1:6" ht="15" customHeight="1" x14ac:dyDescent="0.25">
      <c r="A97" s="86">
        <v>51510</v>
      </c>
      <c r="B97" s="84" t="s">
        <v>415</v>
      </c>
      <c r="C97" s="85">
        <v>2018</v>
      </c>
      <c r="D97" s="85">
        <v>13</v>
      </c>
      <c r="E97" s="84" t="s">
        <v>320</v>
      </c>
      <c r="F97" s="85">
        <v>2.2000000000000002</v>
      </c>
    </row>
    <row r="98" spans="1:6" ht="15" customHeight="1" x14ac:dyDescent="0.25">
      <c r="A98" s="86">
        <v>51520</v>
      </c>
      <c r="B98" s="84" t="s">
        <v>416</v>
      </c>
      <c r="C98" s="85">
        <v>2018</v>
      </c>
      <c r="D98" s="85">
        <v>13</v>
      </c>
      <c r="E98" s="84" t="s">
        <v>320</v>
      </c>
      <c r="F98" s="85">
        <v>3.7</v>
      </c>
    </row>
    <row r="99" spans="1:6" ht="15" customHeight="1" x14ac:dyDescent="0.25">
      <c r="A99" s="86">
        <v>51530</v>
      </c>
      <c r="B99" s="84" t="s">
        <v>417</v>
      </c>
      <c r="C99" s="85">
        <v>2018</v>
      </c>
      <c r="D99" s="85">
        <v>13</v>
      </c>
      <c r="E99" s="84" t="s">
        <v>320</v>
      </c>
      <c r="F99" s="85">
        <v>3.1</v>
      </c>
    </row>
    <row r="100" spans="1:6" ht="15" customHeight="1" x14ac:dyDescent="0.25">
      <c r="A100" s="86">
        <v>51540</v>
      </c>
      <c r="B100" s="84" t="s">
        <v>418</v>
      </c>
      <c r="C100" s="85">
        <v>2018</v>
      </c>
      <c r="D100" s="85">
        <v>13</v>
      </c>
      <c r="E100" s="84" t="s">
        <v>320</v>
      </c>
      <c r="F100" s="85">
        <v>2.5</v>
      </c>
    </row>
    <row r="101" spans="1:6" ht="15" customHeight="1" x14ac:dyDescent="0.25">
      <c r="A101" s="86">
        <v>51550</v>
      </c>
      <c r="B101" s="84" t="s">
        <v>419</v>
      </c>
      <c r="C101" s="85">
        <v>2018</v>
      </c>
      <c r="D101" s="85">
        <v>13</v>
      </c>
      <c r="E101" s="84" t="s">
        <v>320</v>
      </c>
      <c r="F101" s="85">
        <v>3</v>
      </c>
    </row>
    <row r="102" spans="1:6" ht="15" customHeight="1" x14ac:dyDescent="0.25">
      <c r="A102" s="86">
        <v>51570</v>
      </c>
      <c r="B102" s="84" t="s">
        <v>420</v>
      </c>
      <c r="C102" s="85">
        <v>2018</v>
      </c>
      <c r="D102" s="85">
        <v>13</v>
      </c>
      <c r="E102" s="84" t="s">
        <v>320</v>
      </c>
      <c r="F102" s="85">
        <v>3.3</v>
      </c>
    </row>
    <row r="103" spans="1:6" ht="15" customHeight="1" x14ac:dyDescent="0.25">
      <c r="A103" s="86">
        <v>51580</v>
      </c>
      <c r="B103" s="84" t="s">
        <v>421</v>
      </c>
      <c r="C103" s="85">
        <v>2018</v>
      </c>
      <c r="D103" s="85">
        <v>13</v>
      </c>
      <c r="E103" s="84" t="s">
        <v>320</v>
      </c>
      <c r="F103" s="85">
        <v>4.5999999999999996</v>
      </c>
    </row>
    <row r="104" spans="1:6" ht="15" customHeight="1" x14ac:dyDescent="0.25">
      <c r="A104" s="86">
        <v>51590</v>
      </c>
      <c r="B104" s="84" t="s">
        <v>422</v>
      </c>
      <c r="C104" s="85">
        <v>2018</v>
      </c>
      <c r="D104" s="85">
        <v>13</v>
      </c>
      <c r="E104" s="84" t="s">
        <v>320</v>
      </c>
      <c r="F104" s="85">
        <v>5.0999999999999996</v>
      </c>
    </row>
    <row r="105" spans="1:6" ht="15" customHeight="1" x14ac:dyDescent="0.25">
      <c r="A105" s="86">
        <v>51595</v>
      </c>
      <c r="B105" s="84" t="s">
        <v>423</v>
      </c>
      <c r="C105" s="85">
        <v>2018</v>
      </c>
      <c r="D105" s="85">
        <v>13</v>
      </c>
      <c r="E105" s="84" t="s">
        <v>320</v>
      </c>
      <c r="F105" s="85">
        <v>4.7</v>
      </c>
    </row>
    <row r="106" spans="1:6" ht="15" customHeight="1" x14ac:dyDescent="0.25">
      <c r="A106" s="86">
        <v>51600</v>
      </c>
      <c r="B106" s="84" t="s">
        <v>424</v>
      </c>
      <c r="C106" s="85">
        <v>2018</v>
      </c>
      <c r="D106" s="85">
        <v>13</v>
      </c>
      <c r="E106" s="84" t="s">
        <v>320</v>
      </c>
      <c r="F106" s="85">
        <v>2.2999999999999998</v>
      </c>
    </row>
    <row r="107" spans="1:6" ht="15" customHeight="1" x14ac:dyDescent="0.25">
      <c r="A107" s="86">
        <v>51610</v>
      </c>
      <c r="B107" s="84" t="s">
        <v>425</v>
      </c>
      <c r="C107" s="85">
        <v>2018</v>
      </c>
      <c r="D107" s="85">
        <v>13</v>
      </c>
      <c r="E107" s="84" t="s">
        <v>320</v>
      </c>
      <c r="F107" s="85">
        <v>2.1</v>
      </c>
    </row>
    <row r="108" spans="1:6" ht="15" customHeight="1" x14ac:dyDescent="0.25">
      <c r="A108" s="86">
        <v>51620</v>
      </c>
      <c r="B108" s="84" t="s">
        <v>426</v>
      </c>
      <c r="C108" s="85">
        <v>2018</v>
      </c>
      <c r="D108" s="85">
        <v>13</v>
      </c>
      <c r="E108" s="84" t="s">
        <v>320</v>
      </c>
      <c r="F108" s="85">
        <v>4.4000000000000004</v>
      </c>
    </row>
    <row r="109" spans="1:6" ht="15" customHeight="1" x14ac:dyDescent="0.25">
      <c r="A109" s="86">
        <v>51630</v>
      </c>
      <c r="B109" s="84" t="s">
        <v>427</v>
      </c>
      <c r="C109" s="85">
        <v>2018</v>
      </c>
      <c r="D109" s="85">
        <v>13</v>
      </c>
      <c r="E109" s="84" t="s">
        <v>320</v>
      </c>
      <c r="F109" s="85">
        <v>3.5</v>
      </c>
    </row>
    <row r="110" spans="1:6" ht="15" customHeight="1" x14ac:dyDescent="0.25">
      <c r="A110" s="86">
        <v>51640</v>
      </c>
      <c r="B110" s="84" t="s">
        <v>428</v>
      </c>
      <c r="C110" s="85">
        <v>2018</v>
      </c>
      <c r="D110" s="85">
        <v>13</v>
      </c>
      <c r="E110" s="84" t="s">
        <v>320</v>
      </c>
      <c r="F110" s="85">
        <v>3.5</v>
      </c>
    </row>
    <row r="111" spans="1:6" ht="15" customHeight="1" x14ac:dyDescent="0.25">
      <c r="A111" s="86">
        <v>51650</v>
      </c>
      <c r="B111" s="84" t="s">
        <v>429</v>
      </c>
      <c r="C111" s="85">
        <v>2018</v>
      </c>
      <c r="D111" s="85">
        <v>13</v>
      </c>
      <c r="E111" s="84" t="s">
        <v>320</v>
      </c>
      <c r="F111" s="85">
        <v>4</v>
      </c>
    </row>
    <row r="112" spans="1:6" ht="15" customHeight="1" x14ac:dyDescent="0.25">
      <c r="A112" s="86">
        <v>51660</v>
      </c>
      <c r="B112" s="84" t="s">
        <v>430</v>
      </c>
      <c r="C112" s="85">
        <v>2018</v>
      </c>
      <c r="D112" s="85">
        <v>13</v>
      </c>
      <c r="E112" s="84" t="s">
        <v>320</v>
      </c>
      <c r="F112" s="85">
        <v>3.5</v>
      </c>
    </row>
    <row r="113" spans="1:6" ht="15" customHeight="1" x14ac:dyDescent="0.25">
      <c r="A113" s="86">
        <v>51670</v>
      </c>
      <c r="B113" s="84" t="s">
        <v>431</v>
      </c>
      <c r="C113" s="85">
        <v>2018</v>
      </c>
      <c r="D113" s="85">
        <v>13</v>
      </c>
      <c r="E113" s="84" t="s">
        <v>320</v>
      </c>
      <c r="F113" s="85">
        <v>4.8</v>
      </c>
    </row>
    <row r="114" spans="1:6" ht="15" customHeight="1" x14ac:dyDescent="0.25">
      <c r="A114" s="86">
        <v>51678</v>
      </c>
      <c r="B114" s="84" t="s">
        <v>432</v>
      </c>
      <c r="C114" s="85">
        <v>2018</v>
      </c>
      <c r="D114" s="85">
        <v>13</v>
      </c>
      <c r="E114" s="84" t="s">
        <v>320</v>
      </c>
      <c r="F114" s="85">
        <v>4.7</v>
      </c>
    </row>
    <row r="115" spans="1:6" ht="15" customHeight="1" x14ac:dyDescent="0.25">
      <c r="A115" s="86">
        <v>51680</v>
      </c>
      <c r="B115" s="84" t="s">
        <v>433</v>
      </c>
      <c r="C115" s="85">
        <v>2018</v>
      </c>
      <c r="D115" s="85">
        <v>13</v>
      </c>
      <c r="E115" s="84" t="s">
        <v>320</v>
      </c>
      <c r="F115" s="85">
        <v>4</v>
      </c>
    </row>
    <row r="116" spans="1:6" ht="15" customHeight="1" x14ac:dyDescent="0.25">
      <c r="A116" s="86">
        <v>51683</v>
      </c>
      <c r="B116" s="84" t="s">
        <v>434</v>
      </c>
      <c r="C116" s="85">
        <v>2018</v>
      </c>
      <c r="D116" s="85">
        <v>13</v>
      </c>
      <c r="E116" s="84" t="s">
        <v>320</v>
      </c>
      <c r="F116" s="85">
        <v>2.7</v>
      </c>
    </row>
    <row r="117" spans="1:6" ht="15" customHeight="1" x14ac:dyDescent="0.25">
      <c r="A117" s="86">
        <v>51685</v>
      </c>
      <c r="B117" s="84" t="s">
        <v>435</v>
      </c>
      <c r="C117" s="85">
        <v>2018</v>
      </c>
      <c r="D117" s="85">
        <v>13</v>
      </c>
      <c r="E117" s="84" t="s">
        <v>320</v>
      </c>
      <c r="F117" s="85">
        <v>2.7</v>
      </c>
    </row>
    <row r="118" spans="1:6" ht="15" customHeight="1" x14ac:dyDescent="0.25">
      <c r="A118" s="86">
        <v>51690</v>
      </c>
      <c r="B118" s="84" t="s">
        <v>436</v>
      </c>
      <c r="C118" s="85">
        <v>2018</v>
      </c>
      <c r="D118" s="85">
        <v>13</v>
      </c>
      <c r="E118" s="84" t="s">
        <v>320</v>
      </c>
      <c r="F118" s="85">
        <v>4.5999999999999996</v>
      </c>
    </row>
    <row r="119" spans="1:6" ht="15" customHeight="1" x14ac:dyDescent="0.25">
      <c r="A119" s="86">
        <v>51700</v>
      </c>
      <c r="B119" s="84" t="s">
        <v>437</v>
      </c>
      <c r="C119" s="85">
        <v>2018</v>
      </c>
      <c r="D119" s="85">
        <v>13</v>
      </c>
      <c r="E119" s="84" t="s">
        <v>320</v>
      </c>
      <c r="F119" s="85">
        <v>3.6</v>
      </c>
    </row>
    <row r="120" spans="1:6" ht="15" customHeight="1" x14ac:dyDescent="0.25">
      <c r="A120" s="86">
        <v>51710</v>
      </c>
      <c r="B120" s="84" t="s">
        <v>438</v>
      </c>
      <c r="C120" s="85">
        <v>2018</v>
      </c>
      <c r="D120" s="85">
        <v>13</v>
      </c>
      <c r="E120" s="84" t="s">
        <v>320</v>
      </c>
      <c r="F120" s="85">
        <v>3.6</v>
      </c>
    </row>
    <row r="121" spans="1:6" ht="15" customHeight="1" x14ac:dyDescent="0.25">
      <c r="A121" s="86">
        <v>51720</v>
      </c>
      <c r="B121" s="84" t="s">
        <v>439</v>
      </c>
      <c r="C121" s="85">
        <v>2018</v>
      </c>
      <c r="D121" s="85">
        <v>13</v>
      </c>
      <c r="E121" s="84" t="s">
        <v>320</v>
      </c>
      <c r="F121" s="85">
        <v>3.9</v>
      </c>
    </row>
    <row r="122" spans="1:6" ht="15" customHeight="1" x14ac:dyDescent="0.25">
      <c r="A122" s="86">
        <v>51730</v>
      </c>
      <c r="B122" s="84" t="s">
        <v>440</v>
      </c>
      <c r="C122" s="85">
        <v>2018</v>
      </c>
      <c r="D122" s="85">
        <v>13</v>
      </c>
      <c r="E122" s="84" t="s">
        <v>320</v>
      </c>
      <c r="F122" s="85">
        <v>6.1</v>
      </c>
    </row>
    <row r="123" spans="1:6" ht="15" customHeight="1" x14ac:dyDescent="0.25">
      <c r="A123" s="86">
        <v>51735</v>
      </c>
      <c r="B123" s="84" t="s">
        <v>441</v>
      </c>
      <c r="C123" s="85">
        <v>2018</v>
      </c>
      <c r="D123" s="85">
        <v>13</v>
      </c>
      <c r="E123" s="84" t="s">
        <v>320</v>
      </c>
      <c r="F123" s="85">
        <v>2.7</v>
      </c>
    </row>
    <row r="124" spans="1:6" ht="15" customHeight="1" x14ac:dyDescent="0.25">
      <c r="A124" s="86">
        <v>51740</v>
      </c>
      <c r="B124" s="84" t="s">
        <v>442</v>
      </c>
      <c r="C124" s="85">
        <v>2018</v>
      </c>
      <c r="D124" s="85">
        <v>13</v>
      </c>
      <c r="E124" s="84" t="s">
        <v>320</v>
      </c>
      <c r="F124" s="85">
        <v>4.0999999999999996</v>
      </c>
    </row>
    <row r="125" spans="1:6" ht="15" customHeight="1" x14ac:dyDescent="0.25">
      <c r="A125" s="86">
        <v>51750</v>
      </c>
      <c r="B125" s="84" t="s">
        <v>443</v>
      </c>
      <c r="C125" s="85">
        <v>2018</v>
      </c>
      <c r="D125" s="85">
        <v>13</v>
      </c>
      <c r="E125" s="84" t="s">
        <v>320</v>
      </c>
      <c r="F125" s="85">
        <v>3.7</v>
      </c>
    </row>
    <row r="126" spans="1:6" ht="15" customHeight="1" x14ac:dyDescent="0.25">
      <c r="A126" s="86">
        <v>51760</v>
      </c>
      <c r="B126" s="84" t="s">
        <v>444</v>
      </c>
      <c r="C126" s="85">
        <v>2018</v>
      </c>
      <c r="D126" s="85">
        <v>13</v>
      </c>
      <c r="E126" s="84" t="s">
        <v>320</v>
      </c>
      <c r="F126" s="85">
        <v>3.5</v>
      </c>
    </row>
    <row r="127" spans="1:6" ht="15" customHeight="1" x14ac:dyDescent="0.25">
      <c r="A127" s="86">
        <v>51770</v>
      </c>
      <c r="B127" s="84" t="s">
        <v>445</v>
      </c>
      <c r="C127" s="85">
        <v>2018</v>
      </c>
      <c r="D127" s="85">
        <v>13</v>
      </c>
      <c r="E127" s="84" t="s">
        <v>320</v>
      </c>
      <c r="F127" s="85">
        <v>3.2</v>
      </c>
    </row>
    <row r="128" spans="1:6" ht="15" customHeight="1" x14ac:dyDescent="0.25">
      <c r="A128" s="86">
        <v>51775</v>
      </c>
      <c r="B128" s="84" t="s">
        <v>446</v>
      </c>
      <c r="C128" s="85">
        <v>2018</v>
      </c>
      <c r="D128" s="85">
        <v>13</v>
      </c>
      <c r="E128" s="84" t="s">
        <v>320</v>
      </c>
      <c r="F128" s="85">
        <v>2.9</v>
      </c>
    </row>
    <row r="129" spans="1:9" ht="15" customHeight="1" x14ac:dyDescent="0.25">
      <c r="A129" s="86">
        <v>51790</v>
      </c>
      <c r="B129" s="84" t="s">
        <v>447</v>
      </c>
      <c r="C129" s="85">
        <v>2018</v>
      </c>
      <c r="D129" s="85">
        <v>13</v>
      </c>
      <c r="E129" s="84" t="s">
        <v>320</v>
      </c>
      <c r="F129" s="85">
        <v>2.9</v>
      </c>
    </row>
    <row r="130" spans="1:9" ht="15" customHeight="1" x14ac:dyDescent="0.25">
      <c r="A130" s="86">
        <v>51800</v>
      </c>
      <c r="B130" s="84" t="s">
        <v>448</v>
      </c>
      <c r="C130" s="85">
        <v>2018</v>
      </c>
      <c r="D130" s="85">
        <v>13</v>
      </c>
      <c r="E130" s="84" t="s">
        <v>320</v>
      </c>
      <c r="F130" s="85">
        <v>3.2</v>
      </c>
    </row>
    <row r="131" spans="1:9" ht="15" customHeight="1" x14ac:dyDescent="0.25">
      <c r="A131" s="86">
        <v>51810</v>
      </c>
      <c r="B131" s="84" t="s">
        <v>449</v>
      </c>
      <c r="C131" s="85">
        <v>2018</v>
      </c>
      <c r="D131" s="85">
        <v>13</v>
      </c>
      <c r="E131" s="84" t="s">
        <v>320</v>
      </c>
      <c r="F131" s="85">
        <v>2.9</v>
      </c>
    </row>
    <row r="132" spans="1:9" ht="15" customHeight="1" x14ac:dyDescent="0.25">
      <c r="A132" s="86">
        <v>51820</v>
      </c>
      <c r="B132" s="84" t="s">
        <v>450</v>
      </c>
      <c r="C132" s="85">
        <v>2018</v>
      </c>
      <c r="D132" s="85">
        <v>13</v>
      </c>
      <c r="E132" s="84" t="s">
        <v>320</v>
      </c>
      <c r="F132" s="85">
        <v>3.2</v>
      </c>
    </row>
    <row r="133" spans="1:9" ht="15" customHeight="1" x14ac:dyDescent="0.25">
      <c r="A133" s="86">
        <v>51830</v>
      </c>
      <c r="B133" s="84" t="s">
        <v>451</v>
      </c>
      <c r="C133" s="85">
        <v>2018</v>
      </c>
      <c r="D133" s="85">
        <v>13</v>
      </c>
      <c r="E133" s="84" t="s">
        <v>320</v>
      </c>
      <c r="F133" s="85">
        <v>4</v>
      </c>
    </row>
    <row r="134" spans="1:9" ht="15" customHeight="1" x14ac:dyDescent="0.25">
      <c r="A134" s="86">
        <v>51840</v>
      </c>
      <c r="B134" s="84" t="s">
        <v>452</v>
      </c>
      <c r="C134" s="85">
        <v>2018</v>
      </c>
      <c r="D134" s="85">
        <v>13</v>
      </c>
      <c r="E134" s="84" t="s">
        <v>320</v>
      </c>
      <c r="F134" s="85">
        <v>2.9</v>
      </c>
    </row>
    <row r="136" spans="1:9" ht="15" customHeight="1" x14ac:dyDescent="0.25">
      <c r="A136" s="2">
        <v>13720</v>
      </c>
      <c r="B136" s="10" t="s">
        <v>453</v>
      </c>
      <c r="C136" s="11">
        <v>2018</v>
      </c>
      <c r="D136" s="11">
        <v>13</v>
      </c>
      <c r="E136" s="10" t="s">
        <v>320</v>
      </c>
      <c r="F136" s="11">
        <v>4.9000000000000004</v>
      </c>
      <c r="H136" s="6">
        <v>5113720</v>
      </c>
      <c r="I136" t="str">
        <f>RIGHT(H136,5)</f>
        <v>13720</v>
      </c>
    </row>
    <row r="137" spans="1:9" ht="15" customHeight="1" x14ac:dyDescent="0.25">
      <c r="A137" s="2">
        <v>13980</v>
      </c>
      <c r="B137" s="18" t="s">
        <v>454</v>
      </c>
      <c r="C137" s="11">
        <v>2018</v>
      </c>
      <c r="D137" s="11">
        <v>13</v>
      </c>
      <c r="E137" s="10" t="s">
        <v>320</v>
      </c>
      <c r="F137" s="11">
        <v>3.1</v>
      </c>
      <c r="H137" s="6">
        <v>5113980</v>
      </c>
      <c r="I137" t="str">
        <f>RIGHT(H137,5)</f>
        <v>13980</v>
      </c>
    </row>
    <row r="138" spans="1:9" ht="15" customHeight="1" x14ac:dyDescent="0.25">
      <c r="A138" s="2">
        <v>14140</v>
      </c>
      <c r="B138" s="10" t="s">
        <v>455</v>
      </c>
      <c r="C138" s="11">
        <v>2018</v>
      </c>
      <c r="D138" s="11">
        <v>13</v>
      </c>
      <c r="E138" s="10" t="s">
        <v>320</v>
      </c>
      <c r="F138" s="11">
        <v>4.4000000000000004</v>
      </c>
      <c r="H138" s="6">
        <v>5114140</v>
      </c>
      <c r="I138" t="str">
        <f t="shared" ref="I138:I150" si="0">RIGHT(H138,5)</f>
        <v>14140</v>
      </c>
    </row>
    <row r="139" spans="1:9" ht="15" customHeight="1" x14ac:dyDescent="0.25">
      <c r="A139" s="2">
        <v>16820</v>
      </c>
      <c r="B139" s="18" t="s">
        <v>418</v>
      </c>
      <c r="C139" s="11">
        <v>2018</v>
      </c>
      <c r="D139" s="11">
        <v>13</v>
      </c>
      <c r="E139" s="10" t="s">
        <v>320</v>
      </c>
      <c r="F139" s="11">
        <v>2.7</v>
      </c>
      <c r="H139" s="6">
        <v>5116820</v>
      </c>
      <c r="I139" t="str">
        <f t="shared" si="0"/>
        <v>16820</v>
      </c>
    </row>
    <row r="140" spans="1:9" ht="15" customHeight="1" x14ac:dyDescent="0.25">
      <c r="A140" s="2">
        <v>19260</v>
      </c>
      <c r="B140" s="10" t="s">
        <v>422</v>
      </c>
      <c r="C140" s="11">
        <v>2018</v>
      </c>
      <c r="D140" s="11">
        <v>13</v>
      </c>
      <c r="E140" s="10" t="s">
        <v>320</v>
      </c>
      <c r="F140" s="11">
        <v>4.0999999999999996</v>
      </c>
      <c r="H140" s="6">
        <v>5119260</v>
      </c>
      <c r="I140" t="str">
        <f t="shared" si="0"/>
        <v>19260</v>
      </c>
    </row>
    <row r="141" spans="1:9" ht="15" customHeight="1" x14ac:dyDescent="0.25">
      <c r="A141" s="2">
        <v>25500</v>
      </c>
      <c r="B141" s="18" t="s">
        <v>430</v>
      </c>
      <c r="C141" s="11">
        <v>2018</v>
      </c>
      <c r="D141" s="11">
        <v>13</v>
      </c>
      <c r="E141" s="10" t="s">
        <v>320</v>
      </c>
      <c r="F141" s="11">
        <v>3</v>
      </c>
      <c r="H141" s="6">
        <v>5125500</v>
      </c>
      <c r="I141" t="str">
        <f t="shared" si="0"/>
        <v>25500</v>
      </c>
    </row>
    <row r="142" spans="1:9" ht="15" customHeight="1" x14ac:dyDescent="0.25">
      <c r="A142" s="2">
        <v>28700</v>
      </c>
      <c r="B142" s="18" t="s">
        <v>416</v>
      </c>
      <c r="C142" s="11">
        <v>2018</v>
      </c>
      <c r="D142" s="11">
        <v>13</v>
      </c>
      <c r="E142" s="10" t="s">
        <v>320</v>
      </c>
      <c r="F142" s="11">
        <v>3.4</v>
      </c>
      <c r="H142" s="6">
        <v>5128700</v>
      </c>
      <c r="I142" t="str">
        <f t="shared" si="0"/>
        <v>28700</v>
      </c>
    </row>
    <row r="143" spans="1:9" ht="15" customHeight="1" x14ac:dyDescent="0.25">
      <c r="A143" s="2">
        <v>31340</v>
      </c>
      <c r="B143" s="18" t="s">
        <v>433</v>
      </c>
      <c r="C143" s="11">
        <v>2018</v>
      </c>
      <c r="D143" s="11">
        <v>13</v>
      </c>
      <c r="E143" s="10" t="s">
        <v>320</v>
      </c>
      <c r="F143" s="11">
        <v>3.5</v>
      </c>
      <c r="H143" s="6">
        <v>5131340</v>
      </c>
      <c r="I143" t="str">
        <f t="shared" si="0"/>
        <v>31340</v>
      </c>
    </row>
    <row r="144" spans="1:9" ht="15" customHeight="1" x14ac:dyDescent="0.25">
      <c r="A144" s="2">
        <v>32300</v>
      </c>
      <c r="B144" s="10" t="s">
        <v>436</v>
      </c>
      <c r="C144" s="11">
        <v>2018</v>
      </c>
      <c r="D144" s="11">
        <v>13</v>
      </c>
      <c r="E144" s="10" t="s">
        <v>320</v>
      </c>
      <c r="F144" s="11">
        <v>3.9</v>
      </c>
      <c r="H144" s="6">
        <v>5132300</v>
      </c>
      <c r="I144" t="str">
        <f t="shared" si="0"/>
        <v>32300</v>
      </c>
    </row>
    <row r="145" spans="1:9" ht="15" customHeight="1" x14ac:dyDescent="0.25">
      <c r="A145" s="2">
        <v>40060</v>
      </c>
      <c r="B145" s="18" t="s">
        <v>395</v>
      </c>
      <c r="C145" s="11">
        <v>2018</v>
      </c>
      <c r="D145" s="11">
        <v>13</v>
      </c>
      <c r="E145" s="10" t="s">
        <v>320</v>
      </c>
      <c r="F145" s="11">
        <v>3.2</v>
      </c>
      <c r="H145" s="6">
        <v>5140060</v>
      </c>
      <c r="I145" t="str">
        <f t="shared" si="0"/>
        <v>40060</v>
      </c>
    </row>
    <row r="146" spans="1:9" ht="15" customHeight="1" x14ac:dyDescent="0.25">
      <c r="A146" s="2">
        <v>40220</v>
      </c>
      <c r="B146" s="18" t="s">
        <v>396</v>
      </c>
      <c r="C146" s="11">
        <v>2018</v>
      </c>
      <c r="D146" s="11">
        <v>13</v>
      </c>
      <c r="E146" s="10" t="s">
        <v>320</v>
      </c>
      <c r="F146" s="11">
        <v>3</v>
      </c>
      <c r="H146" s="6">
        <v>5140220</v>
      </c>
      <c r="I146" t="str">
        <f t="shared" si="0"/>
        <v>40220</v>
      </c>
    </row>
    <row r="147" spans="1:9" ht="15" customHeight="1" x14ac:dyDescent="0.25">
      <c r="A147" s="2">
        <v>44420</v>
      </c>
      <c r="B147" s="18" t="s">
        <v>456</v>
      </c>
      <c r="C147" s="11">
        <v>2018</v>
      </c>
      <c r="D147" s="11">
        <v>13</v>
      </c>
      <c r="E147" s="10" t="s">
        <v>320</v>
      </c>
      <c r="F147" s="11">
        <v>2.8</v>
      </c>
      <c r="H147" s="6">
        <v>5144420</v>
      </c>
      <c r="I147" t="str">
        <f t="shared" si="0"/>
        <v>44420</v>
      </c>
    </row>
    <row r="148" spans="1:9" ht="15" customHeight="1" x14ac:dyDescent="0.25">
      <c r="A148" s="2">
        <v>47260</v>
      </c>
      <c r="B148" s="18" t="s">
        <v>457</v>
      </c>
      <c r="C148" s="11">
        <v>2018</v>
      </c>
      <c r="D148" s="11">
        <v>13</v>
      </c>
      <c r="E148" s="10" t="s">
        <v>320</v>
      </c>
      <c r="F148" s="11">
        <v>3.2</v>
      </c>
      <c r="H148" s="6">
        <v>5147260</v>
      </c>
      <c r="I148" t="str">
        <f t="shared" si="0"/>
        <v>47260</v>
      </c>
    </row>
    <row r="149" spans="1:9" ht="15" customHeight="1" x14ac:dyDescent="0.25">
      <c r="A149" s="2">
        <v>47900</v>
      </c>
      <c r="B149" s="18" t="s">
        <v>458</v>
      </c>
      <c r="C149" s="11">
        <v>2018</v>
      </c>
      <c r="D149" s="11">
        <v>13</v>
      </c>
      <c r="E149" s="10" t="s">
        <v>320</v>
      </c>
      <c r="F149" s="11">
        <v>2.5</v>
      </c>
      <c r="H149" s="6">
        <v>5147900</v>
      </c>
      <c r="I149" t="str">
        <f t="shared" si="0"/>
        <v>47900</v>
      </c>
    </row>
    <row r="150" spans="1:9" ht="15" customHeight="1" x14ac:dyDescent="0.25">
      <c r="A150" s="2">
        <v>49020</v>
      </c>
      <c r="B150" s="17" t="s">
        <v>452</v>
      </c>
      <c r="C150" s="14">
        <v>2018</v>
      </c>
      <c r="D150" s="14">
        <v>13</v>
      </c>
      <c r="E150" s="13" t="s">
        <v>320</v>
      </c>
      <c r="F150" s="14">
        <v>2.7</v>
      </c>
      <c r="H150" s="6">
        <v>5149020</v>
      </c>
      <c r="I150" t="str">
        <f t="shared" si="0"/>
        <v>49020</v>
      </c>
    </row>
    <row r="151" spans="1:9" ht="15" customHeight="1" x14ac:dyDescent="0.25">
      <c r="A151" s="15"/>
      <c r="B151" s="15"/>
      <c r="C151" s="15"/>
      <c r="D151" s="15"/>
      <c r="E151" s="15"/>
      <c r="F151" s="15"/>
    </row>
    <row r="152" spans="1:9" ht="15" customHeight="1" x14ac:dyDescent="0.25">
      <c r="A152" s="86">
        <v>51000</v>
      </c>
      <c r="B152" s="84" t="s">
        <v>303</v>
      </c>
      <c r="C152" s="85">
        <v>2018</v>
      </c>
      <c r="D152" s="85">
        <v>13</v>
      </c>
      <c r="E152" s="84" t="s">
        <v>320</v>
      </c>
      <c r="F152" s="85">
        <v>3</v>
      </c>
    </row>
  </sheetData>
  <sortState ref="A2:F137">
    <sortCondition ref="C2:C137"/>
  </sortState>
  <mergeCells count="1"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56"/>
  <sheetViews>
    <sheetView workbookViewId="0"/>
  </sheetViews>
  <sheetFormatPr defaultRowHeight="12.75" x14ac:dyDescent="0.2"/>
  <cols>
    <col min="1" max="1" width="9.7109375" bestFit="1" customWidth="1"/>
    <col min="2" max="2" width="15" customWidth="1"/>
    <col min="3" max="3" width="5" customWidth="1"/>
    <col min="4" max="4" width="6.85546875" customWidth="1"/>
    <col min="5" max="5" width="7.28515625" customWidth="1"/>
    <col min="6" max="6" width="19.5703125" customWidth="1"/>
    <col min="7" max="7" width="8.85546875" style="22" customWidth="1"/>
    <col min="8" max="8" width="14.85546875" bestFit="1" customWidth="1"/>
    <col min="9" max="10" width="9.140625" customWidth="1"/>
  </cols>
  <sheetData>
    <row r="1" spans="1:14" ht="15" x14ac:dyDescent="0.25">
      <c r="A1" s="9" t="s">
        <v>313</v>
      </c>
      <c r="B1" s="9" t="s">
        <v>314</v>
      </c>
      <c r="C1" s="9" t="s">
        <v>315</v>
      </c>
      <c r="D1" s="9" t="s">
        <v>316</v>
      </c>
      <c r="E1" s="9" t="s">
        <v>317</v>
      </c>
      <c r="F1" s="9" t="s">
        <v>318</v>
      </c>
      <c r="G1" s="20" t="s">
        <v>459</v>
      </c>
      <c r="H1" s="24" t="s">
        <v>475</v>
      </c>
      <c r="I1" s="7" t="s">
        <v>460</v>
      </c>
      <c r="K1" s="23">
        <f>SUM(K2:K134)</f>
        <v>57</v>
      </c>
      <c r="L1" s="1" t="s">
        <v>474</v>
      </c>
      <c r="M1" s="25" t="s">
        <v>477</v>
      </c>
    </row>
    <row r="2" spans="1:14" ht="15.75" x14ac:dyDescent="0.25">
      <c r="A2" s="12">
        <v>51001</v>
      </c>
      <c r="B2" s="10" t="s">
        <v>319</v>
      </c>
      <c r="C2" s="11">
        <v>2017</v>
      </c>
      <c r="D2" s="11">
        <v>13</v>
      </c>
      <c r="E2" s="10" t="s">
        <v>320</v>
      </c>
      <c r="F2" s="11">
        <v>4.8</v>
      </c>
      <c r="G2" s="21" t="str">
        <f>(VLOOKUP(A2,'Local Prevailing Wages'!$A$18:$J$150,10,FALSE))</f>
        <v>Yes</v>
      </c>
      <c r="H2" t="s">
        <v>478</v>
      </c>
      <c r="I2" t="b">
        <f>IF((VLOOKUP(A2,'Local Prevailing Wages'!$A$18:$J$150,10,FALSE))=G2,TRUE,FALSE)</f>
        <v>1</v>
      </c>
      <c r="K2">
        <f t="shared" ref="K2:K33" si="0">IF(G2="Yes",1,0)</f>
        <v>1</v>
      </c>
      <c r="M2" t="s">
        <v>480</v>
      </c>
      <c r="N2" t="str">
        <f>IF(G2=M2,"",1)</f>
        <v/>
      </c>
    </row>
    <row r="3" spans="1:14" ht="15.75" x14ac:dyDescent="0.25">
      <c r="A3" s="12">
        <v>51003</v>
      </c>
      <c r="B3" s="10" t="s">
        <v>321</v>
      </c>
      <c r="C3" s="11">
        <v>2017</v>
      </c>
      <c r="D3" s="11">
        <v>13</v>
      </c>
      <c r="E3" s="10" t="s">
        <v>320</v>
      </c>
      <c r="F3" s="11">
        <v>3.3</v>
      </c>
      <c r="G3" s="21" t="str">
        <f>(VLOOKUP(A3,'Local Prevailing Wages'!$A$18:$J$150,10,FALSE))</f>
        <v>No</v>
      </c>
      <c r="H3" t="s">
        <v>479</v>
      </c>
      <c r="I3" t="b">
        <f>IF((VLOOKUP(A3,'Local Prevailing Wages'!$A$18:$J$150,10,FALSE))=G3,TRUE,FALSE)</f>
        <v>1</v>
      </c>
      <c r="K3">
        <f t="shared" si="0"/>
        <v>0</v>
      </c>
      <c r="M3" t="s">
        <v>481</v>
      </c>
      <c r="N3" t="str">
        <f t="shared" ref="N3:N66" si="1">IF(G3=M3,"",1)</f>
        <v/>
      </c>
    </row>
    <row r="4" spans="1:14" ht="15.75" x14ac:dyDescent="0.25">
      <c r="A4" s="12">
        <v>51005</v>
      </c>
      <c r="B4" s="10" t="s">
        <v>322</v>
      </c>
      <c r="C4" s="11">
        <v>2017</v>
      </c>
      <c r="D4" s="11">
        <v>13</v>
      </c>
      <c r="E4" s="10" t="s">
        <v>320</v>
      </c>
      <c r="F4" s="11">
        <v>4.9000000000000004</v>
      </c>
      <c r="G4" s="21" t="str">
        <f>(VLOOKUP(A4,'Local Prevailing Wages'!$A$18:$J$150,10,FALSE))</f>
        <v>Yes</v>
      </c>
      <c r="H4" t="s">
        <v>478</v>
      </c>
      <c r="I4" t="b">
        <f>IF((VLOOKUP(A4,'Local Prevailing Wages'!$A$18:$J$150,10,FALSE))=G4,TRUE,FALSE)</f>
        <v>1</v>
      </c>
      <c r="K4">
        <f t="shared" si="0"/>
        <v>1</v>
      </c>
      <c r="M4" t="s">
        <v>480</v>
      </c>
      <c r="N4" t="str">
        <f t="shared" si="1"/>
        <v/>
      </c>
    </row>
    <row r="5" spans="1:14" ht="15.75" x14ac:dyDescent="0.25">
      <c r="A5" s="12">
        <v>51007</v>
      </c>
      <c r="B5" s="10" t="s">
        <v>323</v>
      </c>
      <c r="C5" s="11">
        <v>2017</v>
      </c>
      <c r="D5" s="11">
        <v>13</v>
      </c>
      <c r="E5" s="10" t="s">
        <v>320</v>
      </c>
      <c r="F5" s="11">
        <v>4</v>
      </c>
      <c r="G5" s="21" t="str">
        <f>(VLOOKUP(A5,'Local Prevailing Wages'!$A$18:$J$150,10,FALSE))</f>
        <v>No</v>
      </c>
      <c r="H5" t="s">
        <v>479</v>
      </c>
      <c r="I5" t="b">
        <f>IF((VLOOKUP(A5,'Local Prevailing Wages'!$A$18:$J$150,10,FALSE))=G5,TRUE,FALSE)</f>
        <v>1</v>
      </c>
      <c r="K5">
        <f t="shared" si="0"/>
        <v>0</v>
      </c>
      <c r="M5" t="s">
        <v>481</v>
      </c>
      <c r="N5" t="str">
        <f t="shared" si="1"/>
        <v/>
      </c>
    </row>
    <row r="6" spans="1:14" ht="15.75" x14ac:dyDescent="0.25">
      <c r="A6" s="12">
        <v>51009</v>
      </c>
      <c r="B6" s="10" t="s">
        <v>324</v>
      </c>
      <c r="C6" s="11">
        <v>2017</v>
      </c>
      <c r="D6" s="11">
        <v>13</v>
      </c>
      <c r="E6" s="10" t="s">
        <v>320</v>
      </c>
      <c r="F6" s="11">
        <v>4.2</v>
      </c>
      <c r="G6" s="21" t="str">
        <f>(VLOOKUP(A6,'Local Prevailing Wages'!$A$18:$J$150,10,FALSE))</f>
        <v>No</v>
      </c>
      <c r="H6" t="s">
        <v>479</v>
      </c>
      <c r="I6" t="b">
        <f>IF((VLOOKUP(A6,'Local Prevailing Wages'!$A$18:$J$150,10,FALSE))=G6,TRUE,FALSE)</f>
        <v>1</v>
      </c>
      <c r="K6">
        <f t="shared" si="0"/>
        <v>0</v>
      </c>
      <c r="M6" t="s">
        <v>481</v>
      </c>
      <c r="N6" t="str">
        <f t="shared" si="1"/>
        <v/>
      </c>
    </row>
    <row r="7" spans="1:14" ht="15.75" x14ac:dyDescent="0.25">
      <c r="A7" s="12">
        <v>51011</v>
      </c>
      <c r="B7" s="10" t="s">
        <v>325</v>
      </c>
      <c r="C7" s="11">
        <v>2017</v>
      </c>
      <c r="D7" s="11">
        <v>13</v>
      </c>
      <c r="E7" s="10" t="s">
        <v>320</v>
      </c>
      <c r="F7" s="11">
        <v>4.5</v>
      </c>
      <c r="G7" s="21" t="str">
        <f>(VLOOKUP(A7,'Local Prevailing Wages'!$A$18:$J$150,10,FALSE))</f>
        <v>Yes</v>
      </c>
      <c r="H7" t="s">
        <v>478</v>
      </c>
      <c r="I7" t="b">
        <f>IF((VLOOKUP(A7,'Local Prevailing Wages'!$A$18:$J$150,10,FALSE))=G7,TRUE,FALSE)</f>
        <v>1</v>
      </c>
      <c r="K7">
        <f t="shared" si="0"/>
        <v>1</v>
      </c>
      <c r="M7" t="s">
        <v>480</v>
      </c>
      <c r="N7" t="str">
        <f t="shared" si="1"/>
        <v/>
      </c>
    </row>
    <row r="8" spans="1:14" ht="15.75" x14ac:dyDescent="0.25">
      <c r="A8" s="12">
        <v>51013</v>
      </c>
      <c r="B8" s="10" t="s">
        <v>326</v>
      </c>
      <c r="C8" s="11">
        <v>2017</v>
      </c>
      <c r="D8" s="11">
        <v>13</v>
      </c>
      <c r="E8" s="10" t="s">
        <v>320</v>
      </c>
      <c r="F8" s="11">
        <v>2.5</v>
      </c>
      <c r="G8" s="21" t="str">
        <f>(VLOOKUP(A8,'Local Prevailing Wages'!$A$18:$J$150,10,FALSE))</f>
        <v>No</v>
      </c>
      <c r="H8" t="s">
        <v>479</v>
      </c>
      <c r="I8" t="b">
        <f>IF((VLOOKUP(A8,'Local Prevailing Wages'!$A$18:$J$150,10,FALSE))=G8,TRUE,FALSE)</f>
        <v>1</v>
      </c>
      <c r="K8">
        <f t="shared" si="0"/>
        <v>0</v>
      </c>
      <c r="M8" t="s">
        <v>481</v>
      </c>
      <c r="N8" t="str">
        <f t="shared" si="1"/>
        <v/>
      </c>
    </row>
    <row r="9" spans="1:14" ht="15.75" x14ac:dyDescent="0.25">
      <c r="A9" s="12">
        <v>51015</v>
      </c>
      <c r="B9" s="10" t="s">
        <v>327</v>
      </c>
      <c r="C9" s="11">
        <v>2017</v>
      </c>
      <c r="D9" s="11">
        <v>13</v>
      </c>
      <c r="E9" s="10" t="s">
        <v>320</v>
      </c>
      <c r="F9" s="11">
        <v>3.4</v>
      </c>
      <c r="G9" s="21" t="str">
        <f>(VLOOKUP(A9,'Local Prevailing Wages'!$A$18:$J$150,10,FALSE))</f>
        <v>No</v>
      </c>
      <c r="H9" t="s">
        <v>479</v>
      </c>
      <c r="I9" t="b">
        <f>IF((VLOOKUP(A9,'Local Prevailing Wages'!$A$18:$J$150,10,FALSE))=G9,TRUE,FALSE)</f>
        <v>1</v>
      </c>
      <c r="K9">
        <f t="shared" si="0"/>
        <v>0</v>
      </c>
      <c r="M9" t="s">
        <v>481</v>
      </c>
      <c r="N9" t="str">
        <f t="shared" si="1"/>
        <v/>
      </c>
    </row>
    <row r="10" spans="1:14" ht="15.75" x14ac:dyDescent="0.25">
      <c r="A10" s="12">
        <v>51017</v>
      </c>
      <c r="B10" s="10" t="s">
        <v>328</v>
      </c>
      <c r="C10" s="11">
        <v>2017</v>
      </c>
      <c r="D10" s="11">
        <v>13</v>
      </c>
      <c r="E10" s="10" t="s">
        <v>320</v>
      </c>
      <c r="F10" s="11">
        <v>3.3</v>
      </c>
      <c r="G10" s="21" t="str">
        <f>(VLOOKUP(A10,'Local Prevailing Wages'!$A$18:$J$150,10,FALSE))</f>
        <v>No</v>
      </c>
      <c r="H10" t="s">
        <v>479</v>
      </c>
      <c r="I10" t="b">
        <f>IF((VLOOKUP(A10,'Local Prevailing Wages'!$A$18:$J$150,10,FALSE))=G10,TRUE,FALSE)</f>
        <v>1</v>
      </c>
      <c r="K10">
        <f t="shared" si="0"/>
        <v>0</v>
      </c>
      <c r="M10" t="s">
        <v>481</v>
      </c>
      <c r="N10" t="str">
        <f t="shared" si="1"/>
        <v/>
      </c>
    </row>
    <row r="11" spans="1:14" ht="15.75" x14ac:dyDescent="0.25">
      <c r="A11" s="12">
        <v>51019</v>
      </c>
      <c r="B11" s="10" t="s">
        <v>329</v>
      </c>
      <c r="C11" s="11">
        <v>2017</v>
      </c>
      <c r="D11" s="11">
        <v>13</v>
      </c>
      <c r="E11" s="10" t="s">
        <v>320</v>
      </c>
      <c r="F11" s="11">
        <v>3.9</v>
      </c>
      <c r="G11" s="21" t="str">
        <f>(VLOOKUP(A11,'Local Prevailing Wages'!$A$18:$J$150,10,FALSE))</f>
        <v>No</v>
      </c>
      <c r="H11" t="s">
        <v>479</v>
      </c>
      <c r="I11" t="b">
        <f>IF((VLOOKUP(A11,'Local Prevailing Wages'!$A$18:$J$150,10,FALSE))=G11,TRUE,FALSE)</f>
        <v>1</v>
      </c>
      <c r="K11">
        <f t="shared" si="0"/>
        <v>0</v>
      </c>
      <c r="M11" t="s">
        <v>481</v>
      </c>
      <c r="N11" t="str">
        <f t="shared" si="1"/>
        <v/>
      </c>
    </row>
    <row r="12" spans="1:14" ht="15.75" x14ac:dyDescent="0.25">
      <c r="A12" s="12">
        <v>51021</v>
      </c>
      <c r="B12" s="10" t="s">
        <v>330</v>
      </c>
      <c r="C12" s="11">
        <v>2017</v>
      </c>
      <c r="D12" s="11">
        <v>13</v>
      </c>
      <c r="E12" s="10" t="s">
        <v>320</v>
      </c>
      <c r="F12" s="11">
        <v>4.4000000000000004</v>
      </c>
      <c r="G12" s="21" t="str">
        <f>(VLOOKUP(A12,'Local Prevailing Wages'!$A$18:$J$150,10,FALSE))</f>
        <v>No</v>
      </c>
      <c r="H12" t="s">
        <v>478</v>
      </c>
      <c r="I12" t="b">
        <f>IF((VLOOKUP(A12,'Local Prevailing Wages'!$A$18:$J$150,10,FALSE))=G12,TRUE,FALSE)</f>
        <v>1</v>
      </c>
      <c r="K12">
        <f t="shared" si="0"/>
        <v>0</v>
      </c>
      <c r="M12" t="s">
        <v>480</v>
      </c>
      <c r="N12">
        <f t="shared" si="1"/>
        <v>1</v>
      </c>
    </row>
    <row r="13" spans="1:14" ht="15.75" x14ac:dyDescent="0.25">
      <c r="A13" s="12">
        <v>51023</v>
      </c>
      <c r="B13" s="10" t="s">
        <v>331</v>
      </c>
      <c r="C13" s="11">
        <v>2017</v>
      </c>
      <c r="D13" s="11">
        <v>13</v>
      </c>
      <c r="E13" s="10" t="s">
        <v>320</v>
      </c>
      <c r="F13" s="11">
        <v>3.6</v>
      </c>
      <c r="G13" s="21" t="str">
        <f>(VLOOKUP(A13,'Local Prevailing Wages'!$A$18:$J$150,10,FALSE))</f>
        <v>No</v>
      </c>
      <c r="H13" t="s">
        <v>479</v>
      </c>
      <c r="I13" t="b">
        <f>IF((VLOOKUP(A13,'Local Prevailing Wages'!$A$18:$J$150,10,FALSE))=G13,TRUE,FALSE)</f>
        <v>1</v>
      </c>
      <c r="K13">
        <f t="shared" si="0"/>
        <v>0</v>
      </c>
      <c r="M13" t="s">
        <v>481</v>
      </c>
      <c r="N13" t="str">
        <f t="shared" si="1"/>
        <v/>
      </c>
    </row>
    <row r="14" spans="1:14" ht="15.75" x14ac:dyDescent="0.25">
      <c r="A14" s="12">
        <v>51025</v>
      </c>
      <c r="B14" s="10" t="s">
        <v>332</v>
      </c>
      <c r="C14" s="11">
        <v>2017</v>
      </c>
      <c r="D14" s="11">
        <v>13</v>
      </c>
      <c r="E14" s="10" t="s">
        <v>320</v>
      </c>
      <c r="F14" s="11">
        <v>5.5</v>
      </c>
      <c r="G14" s="21" t="str">
        <f>(VLOOKUP(A14,'Local Prevailing Wages'!$A$18:$J$150,10,FALSE))</f>
        <v>Yes</v>
      </c>
      <c r="H14" t="s">
        <v>478</v>
      </c>
      <c r="I14" t="b">
        <f>IF((VLOOKUP(A14,'Local Prevailing Wages'!$A$18:$J$150,10,FALSE))=G14,TRUE,FALSE)</f>
        <v>1</v>
      </c>
      <c r="K14">
        <f t="shared" si="0"/>
        <v>1</v>
      </c>
      <c r="M14" t="s">
        <v>480</v>
      </c>
      <c r="N14" t="str">
        <f t="shared" si="1"/>
        <v/>
      </c>
    </row>
    <row r="15" spans="1:14" ht="15.75" x14ac:dyDescent="0.25">
      <c r="A15" s="12">
        <v>51027</v>
      </c>
      <c r="B15" s="10" t="s">
        <v>333</v>
      </c>
      <c r="C15" s="11">
        <v>2017</v>
      </c>
      <c r="D15" s="11">
        <v>13</v>
      </c>
      <c r="E15" s="10" t="s">
        <v>320</v>
      </c>
      <c r="F15" s="11">
        <v>7.6</v>
      </c>
      <c r="G15" s="21" t="str">
        <f>(VLOOKUP(A15,'Local Prevailing Wages'!$A$18:$J$150,10,FALSE))</f>
        <v>Yes</v>
      </c>
      <c r="H15" t="s">
        <v>478</v>
      </c>
      <c r="I15" t="b">
        <f>IF((VLOOKUP(A15,'Local Prevailing Wages'!$A$18:$J$150,10,FALSE))=G15,TRUE,FALSE)</f>
        <v>1</v>
      </c>
      <c r="K15">
        <f t="shared" si="0"/>
        <v>1</v>
      </c>
      <c r="M15" t="s">
        <v>480</v>
      </c>
      <c r="N15" t="str">
        <f t="shared" si="1"/>
        <v/>
      </c>
    </row>
    <row r="16" spans="1:14" ht="15.75" x14ac:dyDescent="0.25">
      <c r="A16" s="12">
        <v>51029</v>
      </c>
      <c r="B16" s="10" t="s">
        <v>334</v>
      </c>
      <c r="C16" s="11">
        <v>2017</v>
      </c>
      <c r="D16" s="11">
        <v>13</v>
      </c>
      <c r="E16" s="10" t="s">
        <v>320</v>
      </c>
      <c r="F16" s="11">
        <v>5.4</v>
      </c>
      <c r="G16" s="21" t="str">
        <f>(VLOOKUP(A16,'Local Prevailing Wages'!$A$18:$J$150,10,FALSE))</f>
        <v>Yes</v>
      </c>
      <c r="H16" t="s">
        <v>478</v>
      </c>
      <c r="I16" t="b">
        <f>IF((VLOOKUP(A16,'Local Prevailing Wages'!$A$18:$J$150,10,FALSE))=G16,TRUE,FALSE)</f>
        <v>1</v>
      </c>
      <c r="K16">
        <f t="shared" si="0"/>
        <v>1</v>
      </c>
      <c r="M16" t="s">
        <v>480</v>
      </c>
      <c r="N16" t="str">
        <f t="shared" si="1"/>
        <v/>
      </c>
    </row>
    <row r="17" spans="1:14" ht="15.75" x14ac:dyDescent="0.25">
      <c r="A17" s="12">
        <v>51031</v>
      </c>
      <c r="B17" s="10" t="s">
        <v>335</v>
      </c>
      <c r="C17" s="11">
        <v>2017</v>
      </c>
      <c r="D17" s="11">
        <v>13</v>
      </c>
      <c r="E17" s="10" t="s">
        <v>320</v>
      </c>
      <c r="F17" s="11">
        <v>4.2</v>
      </c>
      <c r="G17" s="21" t="str">
        <f>(VLOOKUP(A17,'Local Prevailing Wages'!$A$18:$J$150,10,FALSE))</f>
        <v>No</v>
      </c>
      <c r="H17" t="s">
        <v>479</v>
      </c>
      <c r="I17" t="b">
        <f>IF((VLOOKUP(A17,'Local Prevailing Wages'!$A$18:$J$150,10,FALSE))=G17,TRUE,FALSE)</f>
        <v>1</v>
      </c>
      <c r="K17">
        <f t="shared" si="0"/>
        <v>0</v>
      </c>
      <c r="M17" t="s">
        <v>481</v>
      </c>
      <c r="N17" t="str">
        <f t="shared" si="1"/>
        <v/>
      </c>
    </row>
    <row r="18" spans="1:14" ht="15.75" x14ac:dyDescent="0.25">
      <c r="A18" s="12">
        <v>51033</v>
      </c>
      <c r="B18" s="10" t="s">
        <v>336</v>
      </c>
      <c r="C18" s="11">
        <v>2017</v>
      </c>
      <c r="D18" s="11">
        <v>13</v>
      </c>
      <c r="E18" s="10" t="s">
        <v>320</v>
      </c>
      <c r="F18" s="11">
        <v>4.3</v>
      </c>
      <c r="G18" s="19" t="str">
        <f>(VLOOKUP(A18,'Local Prevailing Wages'!$A$18:$J$150,10,FALSE))</f>
        <v>Yes</v>
      </c>
      <c r="H18" t="s">
        <v>479</v>
      </c>
      <c r="I18" t="b">
        <f>IF((VLOOKUP(A18,'Local Prevailing Wages'!$A$18:$J$150,10,FALSE))=G18,TRUE,FALSE)</f>
        <v>1</v>
      </c>
      <c r="K18">
        <f t="shared" si="0"/>
        <v>1</v>
      </c>
      <c r="M18" t="s">
        <v>480</v>
      </c>
      <c r="N18" t="str">
        <f t="shared" si="1"/>
        <v/>
      </c>
    </row>
    <row r="19" spans="1:14" ht="15.75" x14ac:dyDescent="0.25">
      <c r="A19" s="12">
        <v>51035</v>
      </c>
      <c r="B19" s="10" t="s">
        <v>337</v>
      </c>
      <c r="C19" s="11">
        <v>2017</v>
      </c>
      <c r="D19" s="11">
        <v>13</v>
      </c>
      <c r="E19" s="10" t="s">
        <v>320</v>
      </c>
      <c r="F19" s="11">
        <v>4.7</v>
      </c>
      <c r="G19" s="21" t="str">
        <f>(VLOOKUP(A19,'Local Prevailing Wages'!$A$18:$J$150,10,FALSE))</f>
        <v>Yes</v>
      </c>
      <c r="H19" t="s">
        <v>478</v>
      </c>
      <c r="I19" t="b">
        <f>IF((VLOOKUP(A19,'Local Prevailing Wages'!$A$18:$J$150,10,FALSE))=G19,TRUE,FALSE)</f>
        <v>1</v>
      </c>
      <c r="K19">
        <f t="shared" si="0"/>
        <v>1</v>
      </c>
      <c r="M19" t="s">
        <v>480</v>
      </c>
      <c r="N19" t="str">
        <f t="shared" si="1"/>
        <v/>
      </c>
    </row>
    <row r="20" spans="1:14" ht="15.75" x14ac:dyDescent="0.25">
      <c r="A20" s="12">
        <v>51036</v>
      </c>
      <c r="B20" s="10" t="s">
        <v>338</v>
      </c>
      <c r="C20" s="11">
        <v>2017</v>
      </c>
      <c r="D20" s="11">
        <v>13</v>
      </c>
      <c r="E20" s="10" t="s">
        <v>320</v>
      </c>
      <c r="F20" s="11">
        <v>4.8</v>
      </c>
      <c r="G20" s="21" t="str">
        <f>(VLOOKUP(A20,'Local Prevailing Wages'!$A$18:$J$150,10,FALSE))</f>
        <v>Yes</v>
      </c>
      <c r="H20" t="s">
        <v>478</v>
      </c>
      <c r="I20" t="b">
        <f>IF((VLOOKUP(A20,'Local Prevailing Wages'!$A$18:$J$150,10,FALSE))=G20,TRUE,FALSE)</f>
        <v>1</v>
      </c>
      <c r="K20">
        <f t="shared" si="0"/>
        <v>1</v>
      </c>
      <c r="M20" t="s">
        <v>480</v>
      </c>
      <c r="N20" t="str">
        <f t="shared" si="1"/>
        <v/>
      </c>
    </row>
    <row r="21" spans="1:14" ht="15.75" x14ac:dyDescent="0.25">
      <c r="A21" s="12">
        <v>51037</v>
      </c>
      <c r="B21" s="10" t="s">
        <v>339</v>
      </c>
      <c r="C21" s="11">
        <v>2017</v>
      </c>
      <c r="D21" s="11">
        <v>13</v>
      </c>
      <c r="E21" s="10" t="s">
        <v>320</v>
      </c>
      <c r="F21" s="11">
        <v>4.7</v>
      </c>
      <c r="G21" s="21" t="str">
        <f>(VLOOKUP(A21,'Local Prevailing Wages'!$A$18:$J$150,10,FALSE))</f>
        <v>Yes</v>
      </c>
      <c r="H21" t="s">
        <v>478</v>
      </c>
      <c r="I21" t="b">
        <f>IF((VLOOKUP(A21,'Local Prevailing Wages'!$A$18:$J$150,10,FALSE))=G21,TRUE,FALSE)</f>
        <v>1</v>
      </c>
      <c r="K21">
        <f t="shared" si="0"/>
        <v>1</v>
      </c>
      <c r="M21" t="s">
        <v>480</v>
      </c>
      <c r="N21" t="str">
        <f t="shared" si="1"/>
        <v/>
      </c>
    </row>
    <row r="22" spans="1:14" ht="15.75" x14ac:dyDescent="0.25">
      <c r="A22" s="12">
        <v>51041</v>
      </c>
      <c r="B22" s="10" t="s">
        <v>340</v>
      </c>
      <c r="C22" s="11">
        <v>2017</v>
      </c>
      <c r="D22" s="11">
        <v>13</v>
      </c>
      <c r="E22" s="10" t="s">
        <v>320</v>
      </c>
      <c r="F22" s="11">
        <v>3.6</v>
      </c>
      <c r="G22" s="21" t="str">
        <f>(VLOOKUP(A22,'Local Prevailing Wages'!$A$18:$J$150,10,FALSE))</f>
        <v>No</v>
      </c>
      <c r="H22" t="s">
        <v>479</v>
      </c>
      <c r="I22" t="b">
        <f>IF((VLOOKUP(A22,'Local Prevailing Wages'!$A$18:$J$150,10,FALSE))=G22,TRUE,FALSE)</f>
        <v>1</v>
      </c>
      <c r="K22">
        <f t="shared" si="0"/>
        <v>0</v>
      </c>
      <c r="M22" t="s">
        <v>481</v>
      </c>
      <c r="N22" t="str">
        <f t="shared" si="1"/>
        <v/>
      </c>
    </row>
    <row r="23" spans="1:14" ht="15.75" x14ac:dyDescent="0.25">
      <c r="A23" s="12">
        <v>51043</v>
      </c>
      <c r="B23" s="10" t="s">
        <v>341</v>
      </c>
      <c r="C23" s="11">
        <v>2017</v>
      </c>
      <c r="D23" s="11">
        <v>13</v>
      </c>
      <c r="E23" s="10" t="s">
        <v>320</v>
      </c>
      <c r="F23" s="11">
        <v>3.4</v>
      </c>
      <c r="G23" s="21" t="str">
        <f>(VLOOKUP(A23,'Local Prevailing Wages'!$A$18:$J$150,10,FALSE))</f>
        <v>No</v>
      </c>
      <c r="H23" t="s">
        <v>479</v>
      </c>
      <c r="I23" t="b">
        <f>IF((VLOOKUP(A23,'Local Prevailing Wages'!$A$18:$J$150,10,FALSE))=G23,TRUE,FALSE)</f>
        <v>1</v>
      </c>
      <c r="K23">
        <f t="shared" si="0"/>
        <v>0</v>
      </c>
      <c r="M23" t="s">
        <v>481</v>
      </c>
      <c r="N23" t="str">
        <f t="shared" si="1"/>
        <v/>
      </c>
    </row>
    <row r="24" spans="1:14" ht="15.75" x14ac:dyDescent="0.25">
      <c r="A24" s="12">
        <v>51045</v>
      </c>
      <c r="B24" s="10" t="s">
        <v>342</v>
      </c>
      <c r="C24" s="11">
        <v>2017</v>
      </c>
      <c r="D24" s="11">
        <v>13</v>
      </c>
      <c r="E24" s="10" t="s">
        <v>320</v>
      </c>
      <c r="F24" s="11">
        <v>4.4000000000000004</v>
      </c>
      <c r="G24" s="21" t="str">
        <f>(VLOOKUP(A24,'Local Prevailing Wages'!$A$18:$J$150,10,FALSE))</f>
        <v>Yes</v>
      </c>
      <c r="H24" t="s">
        <v>478</v>
      </c>
      <c r="I24" t="b">
        <f>IF((VLOOKUP(A24,'Local Prevailing Wages'!$A$18:$J$150,10,FALSE))=G24,TRUE,FALSE)</f>
        <v>1</v>
      </c>
      <c r="K24">
        <f t="shared" si="0"/>
        <v>1</v>
      </c>
      <c r="M24" t="s">
        <v>480</v>
      </c>
      <c r="N24" t="str">
        <f t="shared" si="1"/>
        <v/>
      </c>
    </row>
    <row r="25" spans="1:14" ht="15.75" x14ac:dyDescent="0.25">
      <c r="A25" s="12">
        <v>51047</v>
      </c>
      <c r="B25" s="10" t="s">
        <v>343</v>
      </c>
      <c r="C25" s="11">
        <v>2017</v>
      </c>
      <c r="D25" s="11">
        <v>13</v>
      </c>
      <c r="E25" s="10" t="s">
        <v>320</v>
      </c>
      <c r="F25" s="11">
        <v>3.6</v>
      </c>
      <c r="G25" s="21" t="str">
        <f>(VLOOKUP(A25,'Local Prevailing Wages'!$A$18:$J$150,10,FALSE))</f>
        <v>No</v>
      </c>
      <c r="H25" t="s">
        <v>479</v>
      </c>
      <c r="I25" t="b">
        <f>IF((VLOOKUP(A25,'Local Prevailing Wages'!$A$18:$J$150,10,FALSE))=G25,TRUE,FALSE)</f>
        <v>1</v>
      </c>
      <c r="K25">
        <f t="shared" si="0"/>
        <v>0</v>
      </c>
      <c r="M25" t="s">
        <v>481</v>
      </c>
      <c r="N25" t="str">
        <f t="shared" si="1"/>
        <v/>
      </c>
    </row>
    <row r="26" spans="1:14" ht="15.75" x14ac:dyDescent="0.25">
      <c r="A26" s="12">
        <v>51049</v>
      </c>
      <c r="B26" s="10" t="s">
        <v>344</v>
      </c>
      <c r="C26" s="11">
        <v>2017</v>
      </c>
      <c r="D26" s="11">
        <v>13</v>
      </c>
      <c r="E26" s="10" t="s">
        <v>320</v>
      </c>
      <c r="F26" s="11">
        <v>4.2</v>
      </c>
      <c r="G26" s="19" t="str">
        <f>(VLOOKUP(A26,'Local Prevailing Wages'!$A$18:$J$150,10,FALSE))</f>
        <v>No</v>
      </c>
      <c r="H26" t="s">
        <v>478</v>
      </c>
      <c r="I26" t="b">
        <f>IF((VLOOKUP(A26,'Local Prevailing Wages'!$A$18:$J$150,10,FALSE))=G26,TRUE,FALSE)</f>
        <v>1</v>
      </c>
      <c r="K26">
        <f t="shared" si="0"/>
        <v>0</v>
      </c>
      <c r="M26" t="s">
        <v>481</v>
      </c>
      <c r="N26" t="str">
        <f t="shared" si="1"/>
        <v/>
      </c>
    </row>
    <row r="27" spans="1:14" ht="15.75" x14ac:dyDescent="0.25">
      <c r="A27" s="12">
        <v>51051</v>
      </c>
      <c r="B27" s="10" t="s">
        <v>345</v>
      </c>
      <c r="C27" s="11">
        <v>2017</v>
      </c>
      <c r="D27" s="11">
        <v>13</v>
      </c>
      <c r="E27" s="10" t="s">
        <v>320</v>
      </c>
      <c r="F27" s="11">
        <v>7.3</v>
      </c>
      <c r="G27" s="21" t="str">
        <f>(VLOOKUP(A27,'Local Prevailing Wages'!$A$18:$J$150,10,FALSE))</f>
        <v>Yes</v>
      </c>
      <c r="H27" t="s">
        <v>478</v>
      </c>
      <c r="I27" t="b">
        <f>IF((VLOOKUP(A27,'Local Prevailing Wages'!$A$18:$J$150,10,FALSE))=G27,TRUE,FALSE)</f>
        <v>1</v>
      </c>
      <c r="K27">
        <f t="shared" si="0"/>
        <v>1</v>
      </c>
      <c r="M27" t="s">
        <v>480</v>
      </c>
      <c r="N27" t="str">
        <f t="shared" si="1"/>
        <v/>
      </c>
    </row>
    <row r="28" spans="1:14" ht="15.75" x14ac:dyDescent="0.25">
      <c r="A28" s="12">
        <v>51053</v>
      </c>
      <c r="B28" s="10" t="s">
        <v>346</v>
      </c>
      <c r="C28" s="11">
        <v>2017</v>
      </c>
      <c r="D28" s="11">
        <v>13</v>
      </c>
      <c r="E28" s="10" t="s">
        <v>320</v>
      </c>
      <c r="F28" s="11">
        <v>4.5</v>
      </c>
      <c r="G28" s="21" t="str">
        <f>(VLOOKUP(A28,'Local Prevailing Wages'!$A$18:$J$150,10,FALSE))</f>
        <v>Yes</v>
      </c>
      <c r="H28" t="s">
        <v>478</v>
      </c>
      <c r="I28" t="b">
        <f>IF((VLOOKUP(A28,'Local Prevailing Wages'!$A$18:$J$150,10,FALSE))=G28,TRUE,FALSE)</f>
        <v>1</v>
      </c>
      <c r="K28">
        <f t="shared" si="0"/>
        <v>1</v>
      </c>
      <c r="M28" t="s">
        <v>480</v>
      </c>
      <c r="N28" t="str">
        <f t="shared" si="1"/>
        <v/>
      </c>
    </row>
    <row r="29" spans="1:14" ht="15.75" x14ac:dyDescent="0.25">
      <c r="A29" s="12">
        <v>51057</v>
      </c>
      <c r="B29" s="10" t="s">
        <v>347</v>
      </c>
      <c r="C29" s="11">
        <v>2017</v>
      </c>
      <c r="D29" s="11">
        <v>13</v>
      </c>
      <c r="E29" s="10" t="s">
        <v>320</v>
      </c>
      <c r="F29" s="11">
        <v>5</v>
      </c>
      <c r="G29" s="21" t="str">
        <f>(VLOOKUP(A29,'Local Prevailing Wages'!$A$18:$J$150,10,FALSE))</f>
        <v>Yes</v>
      </c>
      <c r="H29" t="s">
        <v>478</v>
      </c>
      <c r="I29" t="b">
        <f>IF((VLOOKUP(A29,'Local Prevailing Wages'!$A$18:$J$150,10,FALSE))=G29,TRUE,FALSE)</f>
        <v>1</v>
      </c>
      <c r="K29">
        <f t="shared" si="0"/>
        <v>1</v>
      </c>
      <c r="M29" t="s">
        <v>480</v>
      </c>
      <c r="N29" t="str">
        <f t="shared" si="1"/>
        <v/>
      </c>
    </row>
    <row r="30" spans="1:14" ht="15.75" x14ac:dyDescent="0.25">
      <c r="A30" s="12">
        <v>51059</v>
      </c>
      <c r="B30" s="10" t="s">
        <v>348</v>
      </c>
      <c r="C30" s="11">
        <v>2017</v>
      </c>
      <c r="D30" s="11">
        <v>13</v>
      </c>
      <c r="E30" s="10" t="s">
        <v>320</v>
      </c>
      <c r="F30" s="11">
        <v>3</v>
      </c>
      <c r="G30" s="21" t="str">
        <f>(VLOOKUP(A30,'Local Prevailing Wages'!$A$18:$J$150,10,FALSE))</f>
        <v>No</v>
      </c>
      <c r="H30" t="s">
        <v>479</v>
      </c>
      <c r="I30" t="b">
        <f>IF((VLOOKUP(A30,'Local Prevailing Wages'!$A$18:$J$150,10,FALSE))=G30,TRUE,FALSE)</f>
        <v>1</v>
      </c>
      <c r="K30">
        <f t="shared" si="0"/>
        <v>0</v>
      </c>
      <c r="M30" t="s">
        <v>481</v>
      </c>
      <c r="N30" t="str">
        <f t="shared" si="1"/>
        <v/>
      </c>
    </row>
    <row r="31" spans="1:14" ht="15.75" x14ac:dyDescent="0.25">
      <c r="A31" s="12">
        <v>51061</v>
      </c>
      <c r="B31" s="10" t="s">
        <v>349</v>
      </c>
      <c r="C31" s="11">
        <v>2017</v>
      </c>
      <c r="D31" s="11">
        <v>13</v>
      </c>
      <c r="E31" s="10" t="s">
        <v>320</v>
      </c>
      <c r="F31" s="11">
        <v>3.3</v>
      </c>
      <c r="G31" s="21" t="str">
        <f>(VLOOKUP(A31,'Local Prevailing Wages'!$A$18:$J$150,10,FALSE))</f>
        <v>No</v>
      </c>
      <c r="H31" t="s">
        <v>479</v>
      </c>
      <c r="I31" t="b">
        <f>IF((VLOOKUP(A31,'Local Prevailing Wages'!$A$18:$J$150,10,FALSE))=G31,TRUE,FALSE)</f>
        <v>1</v>
      </c>
      <c r="K31">
        <f t="shared" si="0"/>
        <v>0</v>
      </c>
      <c r="M31" t="s">
        <v>481</v>
      </c>
      <c r="N31" t="str">
        <f t="shared" si="1"/>
        <v/>
      </c>
    </row>
    <row r="32" spans="1:14" ht="15.75" x14ac:dyDescent="0.25">
      <c r="A32" s="12">
        <v>51063</v>
      </c>
      <c r="B32" s="10" t="s">
        <v>350</v>
      </c>
      <c r="C32" s="11">
        <v>2017</v>
      </c>
      <c r="D32" s="11">
        <v>13</v>
      </c>
      <c r="E32" s="10" t="s">
        <v>320</v>
      </c>
      <c r="F32" s="11">
        <v>3.7</v>
      </c>
      <c r="G32" s="21" t="str">
        <f>(VLOOKUP(A32,'Local Prevailing Wages'!$A$18:$J$150,10,FALSE))</f>
        <v>No</v>
      </c>
      <c r="H32" t="s">
        <v>479</v>
      </c>
      <c r="I32" t="b">
        <f>IF((VLOOKUP(A32,'Local Prevailing Wages'!$A$18:$J$150,10,FALSE))=G32,TRUE,FALSE)</f>
        <v>1</v>
      </c>
      <c r="K32">
        <f t="shared" si="0"/>
        <v>0</v>
      </c>
      <c r="M32" t="s">
        <v>481</v>
      </c>
      <c r="N32" t="str">
        <f t="shared" si="1"/>
        <v/>
      </c>
    </row>
    <row r="33" spans="1:14" ht="15.75" x14ac:dyDescent="0.25">
      <c r="A33" s="12">
        <v>51065</v>
      </c>
      <c r="B33" s="10" t="s">
        <v>351</v>
      </c>
      <c r="C33" s="11">
        <v>2017</v>
      </c>
      <c r="D33" s="11">
        <v>13</v>
      </c>
      <c r="E33" s="10" t="s">
        <v>320</v>
      </c>
      <c r="F33" s="11">
        <v>3.1</v>
      </c>
      <c r="G33" s="21" t="str">
        <f>(VLOOKUP(A33,'Local Prevailing Wages'!$A$18:$J$150,10,FALSE))</f>
        <v>No</v>
      </c>
      <c r="H33" t="s">
        <v>479</v>
      </c>
      <c r="I33" t="b">
        <f>IF((VLOOKUP(A33,'Local Prevailing Wages'!$A$18:$J$150,10,FALSE))=G33,TRUE,FALSE)</f>
        <v>1</v>
      </c>
      <c r="K33">
        <f t="shared" si="0"/>
        <v>0</v>
      </c>
      <c r="M33" t="s">
        <v>481</v>
      </c>
      <c r="N33" t="str">
        <f t="shared" si="1"/>
        <v/>
      </c>
    </row>
    <row r="34" spans="1:14" ht="15.75" x14ac:dyDescent="0.25">
      <c r="A34" s="12">
        <v>51067</v>
      </c>
      <c r="B34" s="10" t="s">
        <v>352</v>
      </c>
      <c r="C34" s="11">
        <v>2017</v>
      </c>
      <c r="D34" s="11">
        <v>13</v>
      </c>
      <c r="E34" s="10" t="s">
        <v>320</v>
      </c>
      <c r="F34" s="11">
        <v>4</v>
      </c>
      <c r="G34" s="21" t="str">
        <f>(VLOOKUP(A34,'Local Prevailing Wages'!$A$18:$J$150,10,FALSE))</f>
        <v>No</v>
      </c>
      <c r="H34" t="s">
        <v>479</v>
      </c>
      <c r="I34" t="b">
        <f>IF((VLOOKUP(A34,'Local Prevailing Wages'!$A$18:$J$150,10,FALSE))=G34,TRUE,FALSE)</f>
        <v>1</v>
      </c>
      <c r="K34">
        <f t="shared" ref="K34:K65" si="2">IF(G34="Yes",1,0)</f>
        <v>0</v>
      </c>
      <c r="M34" t="s">
        <v>481</v>
      </c>
      <c r="N34" t="str">
        <f t="shared" si="1"/>
        <v/>
      </c>
    </row>
    <row r="35" spans="1:14" ht="15.75" x14ac:dyDescent="0.25">
      <c r="A35" s="12">
        <v>51069</v>
      </c>
      <c r="B35" s="10" t="s">
        <v>353</v>
      </c>
      <c r="C35" s="11">
        <v>2017</v>
      </c>
      <c r="D35" s="11">
        <v>13</v>
      </c>
      <c r="E35" s="10" t="s">
        <v>320</v>
      </c>
      <c r="F35" s="11">
        <v>3.2</v>
      </c>
      <c r="G35" s="21" t="str">
        <f>(VLOOKUP(A35,'Local Prevailing Wages'!$A$18:$J$150,10,FALSE))</f>
        <v>No</v>
      </c>
      <c r="H35" t="s">
        <v>479</v>
      </c>
      <c r="I35" t="b">
        <f>IF((VLOOKUP(A35,'Local Prevailing Wages'!$A$18:$J$150,10,FALSE))=G35,TRUE,FALSE)</f>
        <v>1</v>
      </c>
      <c r="K35">
        <f t="shared" si="2"/>
        <v>0</v>
      </c>
      <c r="M35" t="s">
        <v>481</v>
      </c>
      <c r="N35" t="str">
        <f t="shared" si="1"/>
        <v/>
      </c>
    </row>
    <row r="36" spans="1:14" ht="15.75" x14ac:dyDescent="0.25">
      <c r="A36" s="12">
        <v>51071</v>
      </c>
      <c r="B36" s="10" t="s">
        <v>354</v>
      </c>
      <c r="C36" s="11">
        <v>2017</v>
      </c>
      <c r="D36" s="11">
        <v>13</v>
      </c>
      <c r="E36" s="10" t="s">
        <v>320</v>
      </c>
      <c r="F36" s="11">
        <v>4.7</v>
      </c>
      <c r="G36" s="21" t="str">
        <f>(VLOOKUP(A36,'Local Prevailing Wages'!$A$18:$J$150,10,FALSE))</f>
        <v>No</v>
      </c>
      <c r="H36" t="s">
        <v>478</v>
      </c>
      <c r="I36" t="b">
        <f>IF((VLOOKUP(A36,'Local Prevailing Wages'!$A$18:$J$150,10,FALSE))=G36,TRUE,FALSE)</f>
        <v>1</v>
      </c>
      <c r="K36">
        <f t="shared" si="2"/>
        <v>0</v>
      </c>
      <c r="M36" t="s">
        <v>480</v>
      </c>
      <c r="N36">
        <f t="shared" si="1"/>
        <v>1</v>
      </c>
    </row>
    <row r="37" spans="1:14" ht="15.75" x14ac:dyDescent="0.25">
      <c r="A37" s="12">
        <v>51073</v>
      </c>
      <c r="B37" s="10" t="s">
        <v>355</v>
      </c>
      <c r="C37" s="11">
        <v>2017</v>
      </c>
      <c r="D37" s="11">
        <v>13</v>
      </c>
      <c r="E37" s="10" t="s">
        <v>320</v>
      </c>
      <c r="F37" s="11">
        <v>3.4</v>
      </c>
      <c r="G37" s="21" t="str">
        <f>(VLOOKUP(A37,'Local Prevailing Wages'!$A$18:$J$150,10,FALSE))</f>
        <v>No</v>
      </c>
      <c r="H37" t="s">
        <v>479</v>
      </c>
      <c r="I37" t="b">
        <f>IF((VLOOKUP(A37,'Local Prevailing Wages'!$A$18:$J$150,10,FALSE))=G37,TRUE,FALSE)</f>
        <v>1</v>
      </c>
      <c r="K37">
        <f t="shared" si="2"/>
        <v>0</v>
      </c>
      <c r="M37" t="s">
        <v>481</v>
      </c>
      <c r="N37" t="str">
        <f t="shared" si="1"/>
        <v/>
      </c>
    </row>
    <row r="38" spans="1:14" ht="15.75" x14ac:dyDescent="0.25">
      <c r="A38" s="12">
        <v>51075</v>
      </c>
      <c r="B38" s="10" t="s">
        <v>356</v>
      </c>
      <c r="C38" s="11">
        <v>2017</v>
      </c>
      <c r="D38" s="11">
        <v>13</v>
      </c>
      <c r="E38" s="10" t="s">
        <v>320</v>
      </c>
      <c r="F38" s="11">
        <v>3.5</v>
      </c>
      <c r="G38" s="21" t="str">
        <f>(VLOOKUP(A38,'Local Prevailing Wages'!$A$18:$J$150,10,FALSE))</f>
        <v>No</v>
      </c>
      <c r="H38" t="s">
        <v>479</v>
      </c>
      <c r="I38" t="b">
        <f>IF((VLOOKUP(A38,'Local Prevailing Wages'!$A$18:$J$150,10,FALSE))=G38,TRUE,FALSE)</f>
        <v>1</v>
      </c>
      <c r="K38">
        <f t="shared" si="2"/>
        <v>0</v>
      </c>
      <c r="M38" t="s">
        <v>481</v>
      </c>
      <c r="N38" t="str">
        <f t="shared" si="1"/>
        <v/>
      </c>
    </row>
    <row r="39" spans="1:14" ht="15.75" x14ac:dyDescent="0.25">
      <c r="A39" s="12">
        <v>51077</v>
      </c>
      <c r="B39" s="10" t="s">
        <v>357</v>
      </c>
      <c r="C39" s="11">
        <v>2017</v>
      </c>
      <c r="D39" s="11">
        <v>13</v>
      </c>
      <c r="E39" s="10" t="s">
        <v>320</v>
      </c>
      <c r="F39" s="11">
        <v>4.3</v>
      </c>
      <c r="G39" s="21" t="str">
        <f>(VLOOKUP(A39,'Local Prevailing Wages'!$A$18:$J$150,10,FALSE))</f>
        <v>No</v>
      </c>
      <c r="H39" t="s">
        <v>478</v>
      </c>
      <c r="I39" t="b">
        <f>IF((VLOOKUP(A39,'Local Prevailing Wages'!$A$18:$J$150,10,FALSE))=G39,TRUE,FALSE)</f>
        <v>1</v>
      </c>
      <c r="K39">
        <f t="shared" si="2"/>
        <v>0</v>
      </c>
      <c r="M39" t="s">
        <v>480</v>
      </c>
      <c r="N39">
        <f t="shared" si="1"/>
        <v>1</v>
      </c>
    </row>
    <row r="40" spans="1:14" ht="15.75" x14ac:dyDescent="0.25">
      <c r="A40" s="12">
        <v>51079</v>
      </c>
      <c r="B40" s="10" t="s">
        <v>358</v>
      </c>
      <c r="C40" s="11">
        <v>2017</v>
      </c>
      <c r="D40" s="11">
        <v>13</v>
      </c>
      <c r="E40" s="10" t="s">
        <v>320</v>
      </c>
      <c r="F40" s="11">
        <v>3</v>
      </c>
      <c r="G40" s="21" t="str">
        <f>(VLOOKUP(A40,'Local Prevailing Wages'!$A$18:$J$150,10,FALSE))</f>
        <v>No</v>
      </c>
      <c r="H40" t="s">
        <v>479</v>
      </c>
      <c r="I40" t="b">
        <f>IF((VLOOKUP(A40,'Local Prevailing Wages'!$A$18:$J$150,10,FALSE))=G40,TRUE,FALSE)</f>
        <v>1</v>
      </c>
      <c r="K40">
        <f t="shared" si="2"/>
        <v>0</v>
      </c>
      <c r="M40" t="s">
        <v>481</v>
      </c>
      <c r="N40" t="str">
        <f t="shared" si="1"/>
        <v/>
      </c>
    </row>
    <row r="41" spans="1:14" ht="15.75" x14ac:dyDescent="0.25">
      <c r="A41" s="12">
        <v>51081</v>
      </c>
      <c r="B41" s="10" t="s">
        <v>359</v>
      </c>
      <c r="C41" s="11">
        <v>2017</v>
      </c>
      <c r="D41" s="11">
        <v>13</v>
      </c>
      <c r="E41" s="10" t="s">
        <v>320</v>
      </c>
      <c r="F41" s="11">
        <v>4.5999999999999996</v>
      </c>
      <c r="G41" s="21" t="str">
        <f>(VLOOKUP(A41,'Local Prevailing Wages'!$A$18:$J$150,10,FALSE))</f>
        <v>Yes</v>
      </c>
      <c r="H41" t="s">
        <v>478</v>
      </c>
      <c r="I41" t="b">
        <f>IF((VLOOKUP(A41,'Local Prevailing Wages'!$A$18:$J$150,10,FALSE))=G41,TRUE,FALSE)</f>
        <v>1</v>
      </c>
      <c r="K41">
        <f t="shared" si="2"/>
        <v>1</v>
      </c>
      <c r="M41" t="s">
        <v>480</v>
      </c>
      <c r="N41" t="str">
        <f t="shared" si="1"/>
        <v/>
      </c>
    </row>
    <row r="42" spans="1:14" ht="15.75" x14ac:dyDescent="0.25">
      <c r="A42" s="12">
        <v>51083</v>
      </c>
      <c r="B42" s="10" t="s">
        <v>360</v>
      </c>
      <c r="C42" s="11">
        <v>2017</v>
      </c>
      <c r="D42" s="11">
        <v>13</v>
      </c>
      <c r="E42" s="10" t="s">
        <v>320</v>
      </c>
      <c r="F42" s="11">
        <v>5.2</v>
      </c>
      <c r="G42" s="21" t="str">
        <f>(VLOOKUP(A42,'Local Prevailing Wages'!$A$18:$J$150,10,FALSE))</f>
        <v>Yes</v>
      </c>
      <c r="H42" t="s">
        <v>478</v>
      </c>
      <c r="I42" t="b">
        <f>IF((VLOOKUP(A42,'Local Prevailing Wages'!$A$18:$J$150,10,FALSE))=G42,TRUE,FALSE)</f>
        <v>1</v>
      </c>
      <c r="K42">
        <f t="shared" si="2"/>
        <v>1</v>
      </c>
      <c r="M42" t="s">
        <v>480</v>
      </c>
      <c r="N42" t="str">
        <f t="shared" si="1"/>
        <v/>
      </c>
    </row>
    <row r="43" spans="1:14" ht="15.75" x14ac:dyDescent="0.25">
      <c r="A43" s="12">
        <v>51085</v>
      </c>
      <c r="B43" s="10" t="s">
        <v>361</v>
      </c>
      <c r="C43" s="11">
        <v>2017</v>
      </c>
      <c r="D43" s="11">
        <v>13</v>
      </c>
      <c r="E43" s="10" t="s">
        <v>320</v>
      </c>
      <c r="F43" s="11">
        <v>3.3</v>
      </c>
      <c r="G43" s="21" t="str">
        <f>(VLOOKUP(A43,'Local Prevailing Wages'!$A$18:$J$150,10,FALSE))</f>
        <v>No</v>
      </c>
      <c r="H43" t="s">
        <v>479</v>
      </c>
      <c r="I43" t="b">
        <f>IF((VLOOKUP(A43,'Local Prevailing Wages'!$A$18:$J$150,10,FALSE))=G43,TRUE,FALSE)</f>
        <v>1</v>
      </c>
      <c r="K43">
        <f t="shared" si="2"/>
        <v>0</v>
      </c>
      <c r="M43" t="s">
        <v>481</v>
      </c>
      <c r="N43" t="str">
        <f t="shared" si="1"/>
        <v/>
      </c>
    </row>
    <row r="44" spans="1:14" ht="15.75" x14ac:dyDescent="0.25">
      <c r="A44" s="12">
        <v>51087</v>
      </c>
      <c r="B44" s="10" t="s">
        <v>362</v>
      </c>
      <c r="C44" s="11">
        <v>2017</v>
      </c>
      <c r="D44" s="11">
        <v>13</v>
      </c>
      <c r="E44" s="10" t="s">
        <v>320</v>
      </c>
      <c r="F44" s="11">
        <v>3.7</v>
      </c>
      <c r="G44" s="21" t="str">
        <f>(VLOOKUP(A44,'Local Prevailing Wages'!$A$18:$J$150,10,FALSE))</f>
        <v>No</v>
      </c>
      <c r="H44" t="s">
        <v>479</v>
      </c>
      <c r="I44" t="b">
        <f>IF((VLOOKUP(A44,'Local Prevailing Wages'!$A$18:$J$150,10,FALSE))=G44,TRUE,FALSE)</f>
        <v>1</v>
      </c>
      <c r="K44">
        <f t="shared" si="2"/>
        <v>0</v>
      </c>
      <c r="M44" t="s">
        <v>481</v>
      </c>
      <c r="N44" t="str">
        <f t="shared" si="1"/>
        <v/>
      </c>
    </row>
    <row r="45" spans="1:14" ht="15.75" x14ac:dyDescent="0.25">
      <c r="A45" s="12">
        <v>51089</v>
      </c>
      <c r="B45" s="10" t="s">
        <v>363</v>
      </c>
      <c r="C45" s="11">
        <v>2017</v>
      </c>
      <c r="D45" s="11">
        <v>13</v>
      </c>
      <c r="E45" s="10" t="s">
        <v>320</v>
      </c>
      <c r="F45" s="11">
        <v>5</v>
      </c>
      <c r="G45" s="21" t="str">
        <f>(VLOOKUP(A45,'Local Prevailing Wages'!$A$18:$J$150,10,FALSE))</f>
        <v>Yes</v>
      </c>
      <c r="H45" t="s">
        <v>478</v>
      </c>
      <c r="I45" t="b">
        <f>IF((VLOOKUP(A45,'Local Prevailing Wages'!$A$18:$J$150,10,FALSE))=G45,TRUE,FALSE)</f>
        <v>1</v>
      </c>
      <c r="K45">
        <f t="shared" si="2"/>
        <v>1</v>
      </c>
      <c r="M45" t="s">
        <v>480</v>
      </c>
      <c r="N45" t="str">
        <f t="shared" si="1"/>
        <v/>
      </c>
    </row>
    <row r="46" spans="1:14" ht="15.75" x14ac:dyDescent="0.25">
      <c r="A46" s="12">
        <v>51091</v>
      </c>
      <c r="B46" s="10" t="s">
        <v>364</v>
      </c>
      <c r="C46" s="11">
        <v>2017</v>
      </c>
      <c r="D46" s="11">
        <v>13</v>
      </c>
      <c r="E46" s="10" t="s">
        <v>320</v>
      </c>
      <c r="F46" s="11">
        <v>3.5</v>
      </c>
      <c r="G46" s="21" t="str">
        <f>(VLOOKUP(A46,'Local Prevailing Wages'!$A$18:$J$150,10,FALSE))</f>
        <v>No</v>
      </c>
      <c r="H46" t="s">
        <v>479</v>
      </c>
      <c r="I46" t="b">
        <f>IF((VLOOKUP(A46,'Local Prevailing Wages'!$A$18:$J$150,10,FALSE))=G46,TRUE,FALSE)</f>
        <v>1</v>
      </c>
      <c r="K46">
        <f t="shared" si="2"/>
        <v>0</v>
      </c>
      <c r="M46" t="s">
        <v>481</v>
      </c>
      <c r="N46" t="str">
        <f t="shared" si="1"/>
        <v/>
      </c>
    </row>
    <row r="47" spans="1:14" ht="15.75" x14ac:dyDescent="0.25">
      <c r="A47" s="12">
        <v>51093</v>
      </c>
      <c r="B47" s="10" t="s">
        <v>365</v>
      </c>
      <c r="C47" s="11">
        <v>2017</v>
      </c>
      <c r="D47" s="11">
        <v>13</v>
      </c>
      <c r="E47" s="10" t="s">
        <v>320</v>
      </c>
      <c r="F47" s="11">
        <v>3.9</v>
      </c>
      <c r="G47" s="21" t="str">
        <f>(VLOOKUP(A47,'Local Prevailing Wages'!$A$18:$J$150,10,FALSE))</f>
        <v>No</v>
      </c>
      <c r="H47" t="s">
        <v>479</v>
      </c>
      <c r="I47" t="b">
        <f>IF((VLOOKUP(A47,'Local Prevailing Wages'!$A$18:$J$150,10,FALSE))=G47,TRUE,FALSE)</f>
        <v>1</v>
      </c>
      <c r="K47">
        <f t="shared" si="2"/>
        <v>0</v>
      </c>
      <c r="M47" t="s">
        <v>481</v>
      </c>
      <c r="N47" t="str">
        <f t="shared" si="1"/>
        <v/>
      </c>
    </row>
    <row r="48" spans="1:14" ht="15.75" x14ac:dyDescent="0.25">
      <c r="A48" s="12">
        <v>51095</v>
      </c>
      <c r="B48" s="10" t="s">
        <v>366</v>
      </c>
      <c r="C48" s="11">
        <v>2017</v>
      </c>
      <c r="D48" s="11">
        <v>13</v>
      </c>
      <c r="E48" s="10" t="s">
        <v>320</v>
      </c>
      <c r="F48" s="11">
        <v>3.6</v>
      </c>
      <c r="G48" s="21" t="str">
        <f>(VLOOKUP(A48,'Local Prevailing Wages'!$A$18:$J$150,10,FALSE))</f>
        <v>No</v>
      </c>
      <c r="H48" t="s">
        <v>479</v>
      </c>
      <c r="I48" t="b">
        <f>IF((VLOOKUP(A48,'Local Prevailing Wages'!$A$18:$J$150,10,FALSE))=G48,TRUE,FALSE)</f>
        <v>1</v>
      </c>
      <c r="K48">
        <f t="shared" si="2"/>
        <v>0</v>
      </c>
      <c r="M48" t="s">
        <v>481</v>
      </c>
      <c r="N48" t="str">
        <f t="shared" si="1"/>
        <v/>
      </c>
    </row>
    <row r="49" spans="1:14" ht="30" x14ac:dyDescent="0.25">
      <c r="A49" s="12">
        <v>51097</v>
      </c>
      <c r="B49" s="10" t="s">
        <v>367</v>
      </c>
      <c r="C49" s="11">
        <v>2017</v>
      </c>
      <c r="D49" s="11">
        <v>13</v>
      </c>
      <c r="E49" s="10" t="s">
        <v>320</v>
      </c>
      <c r="F49" s="11">
        <v>3.6</v>
      </c>
      <c r="G49" s="21" t="str">
        <f>(VLOOKUP(A49,'Local Prevailing Wages'!$A$18:$J$150,10,FALSE))</f>
        <v>No</v>
      </c>
      <c r="H49" t="s">
        <v>479</v>
      </c>
      <c r="I49" t="b">
        <f>IF((VLOOKUP(A49,'Local Prevailing Wages'!$A$18:$J$150,10,FALSE))=G49,TRUE,FALSE)</f>
        <v>1</v>
      </c>
      <c r="K49">
        <f t="shared" si="2"/>
        <v>0</v>
      </c>
      <c r="M49" t="s">
        <v>481</v>
      </c>
      <c r="N49" t="str">
        <f t="shared" si="1"/>
        <v/>
      </c>
    </row>
    <row r="50" spans="1:14" ht="15.75" x14ac:dyDescent="0.25">
      <c r="A50" s="12">
        <v>51099</v>
      </c>
      <c r="B50" s="10" t="s">
        <v>368</v>
      </c>
      <c r="C50" s="11">
        <v>2017</v>
      </c>
      <c r="D50" s="11">
        <v>13</v>
      </c>
      <c r="E50" s="10" t="s">
        <v>320</v>
      </c>
      <c r="F50" s="11">
        <v>4</v>
      </c>
      <c r="G50" s="21" t="str">
        <f>(VLOOKUP(A50,'Local Prevailing Wages'!$A$18:$J$150,10,FALSE))</f>
        <v>No</v>
      </c>
      <c r="H50" t="s">
        <v>479</v>
      </c>
      <c r="I50" t="b">
        <f>IF((VLOOKUP(A50,'Local Prevailing Wages'!$A$18:$J$150,10,FALSE))=G50,TRUE,FALSE)</f>
        <v>1</v>
      </c>
      <c r="K50">
        <f t="shared" si="2"/>
        <v>0</v>
      </c>
      <c r="M50" t="s">
        <v>481</v>
      </c>
      <c r="N50" t="str">
        <f t="shared" si="1"/>
        <v/>
      </c>
    </row>
    <row r="51" spans="1:14" ht="15.75" x14ac:dyDescent="0.25">
      <c r="A51" s="12">
        <v>51101</v>
      </c>
      <c r="B51" s="10" t="s">
        <v>369</v>
      </c>
      <c r="C51" s="11">
        <v>2017</v>
      </c>
      <c r="D51" s="11">
        <v>13</v>
      </c>
      <c r="E51" s="10" t="s">
        <v>320</v>
      </c>
      <c r="F51" s="11">
        <v>3.5</v>
      </c>
      <c r="G51" s="21" t="str">
        <f>(VLOOKUP(A51,'Local Prevailing Wages'!$A$18:$J$150,10,FALSE))</f>
        <v>No</v>
      </c>
      <c r="H51" t="s">
        <v>479</v>
      </c>
      <c r="I51" t="b">
        <f>IF((VLOOKUP(A51,'Local Prevailing Wages'!$A$18:$J$150,10,FALSE))=G51,TRUE,FALSE)</f>
        <v>1</v>
      </c>
      <c r="K51">
        <f t="shared" si="2"/>
        <v>0</v>
      </c>
      <c r="M51" t="s">
        <v>481</v>
      </c>
      <c r="N51" t="str">
        <f t="shared" si="1"/>
        <v/>
      </c>
    </row>
    <row r="52" spans="1:14" ht="15.75" x14ac:dyDescent="0.25">
      <c r="A52" s="12">
        <v>51103</v>
      </c>
      <c r="B52" s="10" t="s">
        <v>370</v>
      </c>
      <c r="C52" s="11">
        <v>2017</v>
      </c>
      <c r="D52" s="11">
        <v>13</v>
      </c>
      <c r="E52" s="10" t="s">
        <v>320</v>
      </c>
      <c r="F52" s="11">
        <v>5.5</v>
      </c>
      <c r="G52" s="21" t="str">
        <f>(VLOOKUP(A52,'Local Prevailing Wages'!$A$18:$J$150,10,FALSE))</f>
        <v>Yes</v>
      </c>
      <c r="H52" t="s">
        <v>478</v>
      </c>
      <c r="I52" t="b">
        <f>IF((VLOOKUP(A52,'Local Prevailing Wages'!$A$18:$J$150,10,FALSE))=G52,TRUE,FALSE)</f>
        <v>1</v>
      </c>
      <c r="K52">
        <f t="shared" si="2"/>
        <v>1</v>
      </c>
      <c r="M52" t="s">
        <v>480</v>
      </c>
      <c r="N52" t="str">
        <f t="shared" si="1"/>
        <v/>
      </c>
    </row>
    <row r="53" spans="1:14" ht="15.75" x14ac:dyDescent="0.25">
      <c r="A53" s="12">
        <v>51105</v>
      </c>
      <c r="B53" s="10" t="s">
        <v>371</v>
      </c>
      <c r="C53" s="11">
        <v>2017</v>
      </c>
      <c r="D53" s="11">
        <v>13</v>
      </c>
      <c r="E53" s="10" t="s">
        <v>320</v>
      </c>
      <c r="F53" s="11">
        <v>5.5</v>
      </c>
      <c r="G53" s="21" t="str">
        <f>(VLOOKUP(A53,'Local Prevailing Wages'!$A$18:$J$150,10,FALSE))</f>
        <v>Yes</v>
      </c>
      <c r="H53" t="s">
        <v>478</v>
      </c>
      <c r="I53" t="b">
        <f>IF((VLOOKUP(A53,'Local Prevailing Wages'!$A$18:$J$150,10,FALSE))=G53,TRUE,FALSE)</f>
        <v>1</v>
      </c>
      <c r="K53">
        <f t="shared" si="2"/>
        <v>1</v>
      </c>
      <c r="M53" t="s">
        <v>480</v>
      </c>
      <c r="N53" t="str">
        <f t="shared" si="1"/>
        <v/>
      </c>
    </row>
    <row r="54" spans="1:14" ht="15.75" x14ac:dyDescent="0.25">
      <c r="A54" s="12">
        <v>51107</v>
      </c>
      <c r="B54" s="10" t="s">
        <v>372</v>
      </c>
      <c r="C54" s="11">
        <v>2017</v>
      </c>
      <c r="D54" s="11">
        <v>13</v>
      </c>
      <c r="E54" s="10" t="s">
        <v>320</v>
      </c>
      <c r="F54" s="11">
        <v>3</v>
      </c>
      <c r="G54" s="21" t="str">
        <f>(VLOOKUP(A54,'Local Prevailing Wages'!$A$18:$J$150,10,FALSE))</f>
        <v>No</v>
      </c>
      <c r="H54" t="s">
        <v>479</v>
      </c>
      <c r="I54" t="b">
        <f>IF((VLOOKUP(A54,'Local Prevailing Wages'!$A$18:$J$150,10,FALSE))=G54,TRUE,FALSE)</f>
        <v>1</v>
      </c>
      <c r="K54">
        <f t="shared" si="2"/>
        <v>0</v>
      </c>
      <c r="M54" t="s">
        <v>481</v>
      </c>
      <c r="N54" t="str">
        <f t="shared" si="1"/>
        <v/>
      </c>
    </row>
    <row r="55" spans="1:14" ht="15.75" x14ac:dyDescent="0.25">
      <c r="A55" s="12">
        <v>51109</v>
      </c>
      <c r="B55" s="10" t="s">
        <v>373</v>
      </c>
      <c r="C55" s="11">
        <v>2017</v>
      </c>
      <c r="D55" s="11">
        <v>13</v>
      </c>
      <c r="E55" s="10" t="s">
        <v>320</v>
      </c>
      <c r="F55" s="11">
        <v>3.5</v>
      </c>
      <c r="G55" s="21" t="str">
        <f>(VLOOKUP(A55,'Local Prevailing Wages'!$A$18:$J$150,10,FALSE))</f>
        <v>No</v>
      </c>
      <c r="H55" t="s">
        <v>479</v>
      </c>
      <c r="I55" t="b">
        <f>IF((VLOOKUP(A55,'Local Prevailing Wages'!$A$18:$J$150,10,FALSE))=G55,TRUE,FALSE)</f>
        <v>1</v>
      </c>
      <c r="K55">
        <f t="shared" si="2"/>
        <v>0</v>
      </c>
      <c r="M55" t="s">
        <v>481</v>
      </c>
      <c r="N55" t="str">
        <f t="shared" si="1"/>
        <v/>
      </c>
    </row>
    <row r="56" spans="1:14" ht="15.75" x14ac:dyDescent="0.25">
      <c r="A56" s="12">
        <v>51111</v>
      </c>
      <c r="B56" s="10" t="s">
        <v>374</v>
      </c>
      <c r="C56" s="11">
        <v>2017</v>
      </c>
      <c r="D56" s="11">
        <v>13</v>
      </c>
      <c r="E56" s="10" t="s">
        <v>320</v>
      </c>
      <c r="F56" s="11">
        <v>4.4000000000000004</v>
      </c>
      <c r="G56" s="21" t="str">
        <f>(VLOOKUP(A56,'Local Prevailing Wages'!$A$18:$J$150,10,FALSE))</f>
        <v>No</v>
      </c>
      <c r="H56" t="s">
        <v>478</v>
      </c>
      <c r="I56" t="b">
        <f>IF((VLOOKUP(A56,'Local Prevailing Wages'!$A$18:$J$150,10,FALSE))=G56,TRUE,FALSE)</f>
        <v>1</v>
      </c>
      <c r="K56">
        <f t="shared" si="2"/>
        <v>0</v>
      </c>
      <c r="M56" t="s">
        <v>480</v>
      </c>
      <c r="N56">
        <f t="shared" si="1"/>
        <v>1</v>
      </c>
    </row>
    <row r="57" spans="1:14" ht="15.75" x14ac:dyDescent="0.25">
      <c r="A57" s="12">
        <v>51113</v>
      </c>
      <c r="B57" s="10" t="s">
        <v>375</v>
      </c>
      <c r="C57" s="11">
        <v>2017</v>
      </c>
      <c r="D57" s="11">
        <v>13</v>
      </c>
      <c r="E57" s="10" t="s">
        <v>320</v>
      </c>
      <c r="F57" s="11">
        <v>2.9</v>
      </c>
      <c r="G57" s="21" t="str">
        <f>(VLOOKUP(A57,'Local Prevailing Wages'!$A$18:$J$150,10,FALSE))</f>
        <v>No</v>
      </c>
      <c r="H57" t="s">
        <v>479</v>
      </c>
      <c r="I57" t="b">
        <f>IF((VLOOKUP(A57,'Local Prevailing Wages'!$A$18:$J$150,10,FALSE))=G57,TRUE,FALSE)</f>
        <v>1</v>
      </c>
      <c r="K57">
        <f t="shared" si="2"/>
        <v>0</v>
      </c>
      <c r="M57" t="s">
        <v>481</v>
      </c>
      <c r="N57" t="str">
        <f t="shared" si="1"/>
        <v/>
      </c>
    </row>
    <row r="58" spans="1:14" ht="15.75" x14ac:dyDescent="0.25">
      <c r="A58" s="12">
        <v>51115</v>
      </c>
      <c r="B58" s="10" t="s">
        <v>376</v>
      </c>
      <c r="C58" s="11">
        <v>2017</v>
      </c>
      <c r="D58" s="11">
        <v>13</v>
      </c>
      <c r="E58" s="10" t="s">
        <v>320</v>
      </c>
      <c r="F58" s="11">
        <v>3.8</v>
      </c>
      <c r="G58" s="21" t="str">
        <f>(VLOOKUP(A58,'Local Prevailing Wages'!$A$18:$J$150,10,FALSE))</f>
        <v>No</v>
      </c>
      <c r="H58" t="s">
        <v>479</v>
      </c>
      <c r="I58" t="b">
        <f>IF((VLOOKUP(A58,'Local Prevailing Wages'!$A$18:$J$150,10,FALSE))=G58,TRUE,FALSE)</f>
        <v>1</v>
      </c>
      <c r="K58">
        <f t="shared" si="2"/>
        <v>0</v>
      </c>
      <c r="M58" t="s">
        <v>481</v>
      </c>
      <c r="N58" t="str">
        <f t="shared" si="1"/>
        <v/>
      </c>
    </row>
    <row r="59" spans="1:14" ht="15.75" x14ac:dyDescent="0.25">
      <c r="A59" s="12">
        <v>51117</v>
      </c>
      <c r="B59" s="10" t="s">
        <v>377</v>
      </c>
      <c r="C59" s="11">
        <v>2017</v>
      </c>
      <c r="D59" s="11">
        <v>13</v>
      </c>
      <c r="E59" s="10" t="s">
        <v>320</v>
      </c>
      <c r="F59" s="11">
        <v>5.3</v>
      </c>
      <c r="G59" s="21" t="str">
        <f>(VLOOKUP(A59,'Local Prevailing Wages'!$A$18:$J$150,10,FALSE))</f>
        <v>Yes</v>
      </c>
      <c r="H59" t="s">
        <v>478</v>
      </c>
      <c r="I59" t="b">
        <f>IF((VLOOKUP(A59,'Local Prevailing Wages'!$A$18:$J$150,10,FALSE))=G59,TRUE,FALSE)</f>
        <v>1</v>
      </c>
      <c r="K59">
        <f t="shared" si="2"/>
        <v>1</v>
      </c>
      <c r="M59" t="s">
        <v>480</v>
      </c>
      <c r="N59" t="str">
        <f t="shared" si="1"/>
        <v/>
      </c>
    </row>
    <row r="60" spans="1:14" ht="15.75" x14ac:dyDescent="0.25">
      <c r="A60" s="12">
        <v>51119</v>
      </c>
      <c r="B60" s="10" t="s">
        <v>378</v>
      </c>
      <c r="C60" s="11">
        <v>2017</v>
      </c>
      <c r="D60" s="11">
        <v>13</v>
      </c>
      <c r="E60" s="10" t="s">
        <v>320</v>
      </c>
      <c r="F60" s="11">
        <v>3.4</v>
      </c>
      <c r="G60" s="21" t="str">
        <f>(VLOOKUP(A60,'Local Prevailing Wages'!$A$18:$J$150,10,FALSE))</f>
        <v>No</v>
      </c>
      <c r="H60" t="s">
        <v>479</v>
      </c>
      <c r="I60" t="b">
        <f>IF((VLOOKUP(A60,'Local Prevailing Wages'!$A$18:$J$150,10,FALSE))=G60,TRUE,FALSE)</f>
        <v>1</v>
      </c>
      <c r="K60">
        <f t="shared" si="2"/>
        <v>0</v>
      </c>
      <c r="M60" t="s">
        <v>481</v>
      </c>
      <c r="N60" t="str">
        <f t="shared" si="1"/>
        <v/>
      </c>
    </row>
    <row r="61" spans="1:14" ht="15.75" x14ac:dyDescent="0.25">
      <c r="A61" s="12">
        <v>51121</v>
      </c>
      <c r="B61" s="10" t="s">
        <v>379</v>
      </c>
      <c r="C61" s="11">
        <v>2017</v>
      </c>
      <c r="D61" s="11">
        <v>13</v>
      </c>
      <c r="E61" s="10" t="s">
        <v>320</v>
      </c>
      <c r="F61" s="11">
        <v>3.8</v>
      </c>
      <c r="G61" s="21" t="str">
        <f>(VLOOKUP(A61,'Local Prevailing Wages'!$A$18:$J$150,10,FALSE))</f>
        <v>No</v>
      </c>
      <c r="H61" t="s">
        <v>479</v>
      </c>
      <c r="I61" t="b">
        <f>IF((VLOOKUP(A61,'Local Prevailing Wages'!$A$18:$J$150,10,FALSE))=G61,TRUE,FALSE)</f>
        <v>1</v>
      </c>
      <c r="K61">
        <f t="shared" si="2"/>
        <v>0</v>
      </c>
      <c r="M61" t="s">
        <v>481</v>
      </c>
      <c r="N61" t="str">
        <f t="shared" si="1"/>
        <v/>
      </c>
    </row>
    <row r="62" spans="1:14" ht="15.75" x14ac:dyDescent="0.25">
      <c r="A62" s="12">
        <v>51125</v>
      </c>
      <c r="B62" s="10" t="s">
        <v>380</v>
      </c>
      <c r="C62" s="11">
        <v>2017</v>
      </c>
      <c r="D62" s="11">
        <v>13</v>
      </c>
      <c r="E62" s="10" t="s">
        <v>320</v>
      </c>
      <c r="F62" s="11">
        <v>3.5</v>
      </c>
      <c r="G62" s="21" t="str">
        <f>(VLOOKUP(A62,'Local Prevailing Wages'!$A$18:$J$150,10,FALSE))</f>
        <v>No</v>
      </c>
      <c r="H62" t="s">
        <v>479</v>
      </c>
      <c r="I62" t="b">
        <f>IF((VLOOKUP(A62,'Local Prevailing Wages'!$A$18:$J$150,10,FALSE))=G62,TRUE,FALSE)</f>
        <v>1</v>
      </c>
      <c r="K62">
        <f t="shared" si="2"/>
        <v>0</v>
      </c>
      <c r="M62" t="s">
        <v>481</v>
      </c>
      <c r="N62" t="str">
        <f t="shared" si="1"/>
        <v/>
      </c>
    </row>
    <row r="63" spans="1:14" ht="15.75" x14ac:dyDescent="0.25">
      <c r="A63" s="12">
        <v>51127</v>
      </c>
      <c r="B63" s="10" t="s">
        <v>381</v>
      </c>
      <c r="C63" s="11">
        <v>2017</v>
      </c>
      <c r="D63" s="11">
        <v>13</v>
      </c>
      <c r="E63" s="10" t="s">
        <v>320</v>
      </c>
      <c r="F63" s="11">
        <v>3.2</v>
      </c>
      <c r="G63" s="21" t="str">
        <f>(VLOOKUP(A63,'Local Prevailing Wages'!$A$18:$J$150,10,FALSE))</f>
        <v>No</v>
      </c>
      <c r="H63" t="s">
        <v>479</v>
      </c>
      <c r="I63" t="b">
        <f>IF((VLOOKUP(A63,'Local Prevailing Wages'!$A$18:$J$150,10,FALSE))=G63,TRUE,FALSE)</f>
        <v>1</v>
      </c>
      <c r="K63">
        <f t="shared" si="2"/>
        <v>0</v>
      </c>
      <c r="M63" t="s">
        <v>481</v>
      </c>
      <c r="N63" t="str">
        <f t="shared" si="1"/>
        <v/>
      </c>
    </row>
    <row r="64" spans="1:14" ht="15.75" x14ac:dyDescent="0.25">
      <c r="A64" s="12">
        <v>51131</v>
      </c>
      <c r="B64" s="10" t="s">
        <v>382</v>
      </c>
      <c r="C64" s="11">
        <v>2017</v>
      </c>
      <c r="D64" s="11">
        <v>13</v>
      </c>
      <c r="E64" s="10" t="s">
        <v>320</v>
      </c>
      <c r="F64" s="11">
        <v>5.8</v>
      </c>
      <c r="G64" s="21" t="str">
        <f>(VLOOKUP(A64,'Local Prevailing Wages'!$A$18:$J$150,10,FALSE))</f>
        <v>Yes</v>
      </c>
      <c r="H64" t="s">
        <v>478</v>
      </c>
      <c r="I64" t="b">
        <f>IF((VLOOKUP(A64,'Local Prevailing Wages'!$A$18:$J$150,10,FALSE))=G64,TRUE,FALSE)</f>
        <v>1</v>
      </c>
      <c r="K64">
        <f t="shared" si="2"/>
        <v>1</v>
      </c>
      <c r="M64" t="s">
        <v>480</v>
      </c>
      <c r="N64" t="str">
        <f t="shared" si="1"/>
        <v/>
      </c>
    </row>
    <row r="65" spans="1:14" ht="30" x14ac:dyDescent="0.25">
      <c r="A65" s="12">
        <v>51133</v>
      </c>
      <c r="B65" s="10" t="s">
        <v>383</v>
      </c>
      <c r="C65" s="11">
        <v>2017</v>
      </c>
      <c r="D65" s="11">
        <v>13</v>
      </c>
      <c r="E65" s="10" t="s">
        <v>320</v>
      </c>
      <c r="F65" s="11">
        <v>5.4</v>
      </c>
      <c r="G65" s="21" t="str">
        <f>(VLOOKUP(A65,'Local Prevailing Wages'!$A$18:$J$150,10,FALSE))</f>
        <v>Yes</v>
      </c>
      <c r="H65" t="s">
        <v>478</v>
      </c>
      <c r="I65" t="b">
        <f>IF((VLOOKUP(A65,'Local Prevailing Wages'!$A$18:$J$150,10,FALSE))=G65,TRUE,FALSE)</f>
        <v>1</v>
      </c>
      <c r="K65">
        <f t="shared" si="2"/>
        <v>1</v>
      </c>
      <c r="M65" t="s">
        <v>480</v>
      </c>
      <c r="N65" t="str">
        <f t="shared" si="1"/>
        <v/>
      </c>
    </row>
    <row r="66" spans="1:14" ht="15.75" x14ac:dyDescent="0.25">
      <c r="A66" s="12">
        <v>51135</v>
      </c>
      <c r="B66" s="10" t="s">
        <v>384</v>
      </c>
      <c r="C66" s="11">
        <v>2017</v>
      </c>
      <c r="D66" s="11">
        <v>13</v>
      </c>
      <c r="E66" s="10" t="s">
        <v>320</v>
      </c>
      <c r="F66" s="11">
        <v>4</v>
      </c>
      <c r="G66" s="21" t="str">
        <f>(VLOOKUP(A66,'Local Prevailing Wages'!$A$18:$J$150,10,FALSE))</f>
        <v>No</v>
      </c>
      <c r="H66" t="s">
        <v>479</v>
      </c>
      <c r="I66" t="b">
        <f>IF((VLOOKUP(A66,'Local Prevailing Wages'!$A$18:$J$150,10,FALSE))=G66,TRUE,FALSE)</f>
        <v>1</v>
      </c>
      <c r="K66">
        <f t="shared" ref="K66:K97" si="3">IF(G66="Yes",1,0)</f>
        <v>0</v>
      </c>
      <c r="M66" t="s">
        <v>481</v>
      </c>
      <c r="N66" t="str">
        <f t="shared" si="1"/>
        <v/>
      </c>
    </row>
    <row r="67" spans="1:14" ht="15.75" x14ac:dyDescent="0.25">
      <c r="A67" s="12">
        <v>51137</v>
      </c>
      <c r="B67" s="10" t="s">
        <v>385</v>
      </c>
      <c r="C67" s="11">
        <v>2017</v>
      </c>
      <c r="D67" s="11">
        <v>13</v>
      </c>
      <c r="E67" s="10" t="s">
        <v>320</v>
      </c>
      <c r="F67" s="11">
        <v>3.8</v>
      </c>
      <c r="G67" s="21" t="str">
        <f>(VLOOKUP(A67,'Local Prevailing Wages'!$A$18:$J$150,10,FALSE))</f>
        <v>No</v>
      </c>
      <c r="H67" t="s">
        <v>479</v>
      </c>
      <c r="I67" t="b">
        <f>IF((VLOOKUP(A67,'Local Prevailing Wages'!$A$18:$J$150,10,FALSE))=G67,TRUE,FALSE)</f>
        <v>1</v>
      </c>
      <c r="K67">
        <f t="shared" si="3"/>
        <v>0</v>
      </c>
      <c r="M67" t="s">
        <v>481</v>
      </c>
      <c r="N67" t="str">
        <f t="shared" ref="N67:N130" si="4">IF(G67=M67,"",1)</f>
        <v/>
      </c>
    </row>
    <row r="68" spans="1:14" ht="15.75" x14ac:dyDescent="0.25">
      <c r="A68" s="12">
        <v>51139</v>
      </c>
      <c r="B68" s="10" t="s">
        <v>386</v>
      </c>
      <c r="C68" s="11">
        <v>2017</v>
      </c>
      <c r="D68" s="11">
        <v>13</v>
      </c>
      <c r="E68" s="10" t="s">
        <v>320</v>
      </c>
      <c r="F68" s="11">
        <v>5.3</v>
      </c>
      <c r="G68" s="21" t="str">
        <f>(VLOOKUP(A68,'Local Prevailing Wages'!$A$18:$J$150,10,FALSE))</f>
        <v>Yes</v>
      </c>
      <c r="H68" t="s">
        <v>478</v>
      </c>
      <c r="I68" t="b">
        <f>IF((VLOOKUP(A68,'Local Prevailing Wages'!$A$18:$J$150,10,FALSE))=G68,TRUE,FALSE)</f>
        <v>1</v>
      </c>
      <c r="K68">
        <f t="shared" si="3"/>
        <v>1</v>
      </c>
      <c r="M68" t="s">
        <v>480</v>
      </c>
      <c r="N68" t="str">
        <f t="shared" si="4"/>
        <v/>
      </c>
    </row>
    <row r="69" spans="1:14" ht="15.75" x14ac:dyDescent="0.25">
      <c r="A69" s="12">
        <v>51141</v>
      </c>
      <c r="B69" s="10" t="s">
        <v>387</v>
      </c>
      <c r="C69" s="11">
        <v>2017</v>
      </c>
      <c r="D69" s="11">
        <v>13</v>
      </c>
      <c r="E69" s="10" t="s">
        <v>320</v>
      </c>
      <c r="F69" s="11">
        <v>4.5</v>
      </c>
      <c r="G69" s="21" t="str">
        <f>(VLOOKUP(A69,'Local Prevailing Wages'!$A$18:$J$150,10,FALSE))</f>
        <v>Yes</v>
      </c>
      <c r="H69" t="s">
        <v>478</v>
      </c>
      <c r="I69" t="b">
        <f>IF((VLOOKUP(A69,'Local Prevailing Wages'!$A$18:$J$150,10,FALSE))=G69,TRUE,FALSE)</f>
        <v>1</v>
      </c>
      <c r="K69">
        <f t="shared" si="3"/>
        <v>1</v>
      </c>
      <c r="M69" t="s">
        <v>480</v>
      </c>
      <c r="N69" t="str">
        <f t="shared" si="4"/>
        <v/>
      </c>
    </row>
    <row r="70" spans="1:14" ht="15.75" x14ac:dyDescent="0.25">
      <c r="A70" s="12">
        <v>51143</v>
      </c>
      <c r="B70" s="10" t="s">
        <v>388</v>
      </c>
      <c r="C70" s="11">
        <v>2017</v>
      </c>
      <c r="D70" s="11">
        <v>13</v>
      </c>
      <c r="E70" s="10" t="s">
        <v>320</v>
      </c>
      <c r="F70" s="11">
        <v>4.5</v>
      </c>
      <c r="G70" s="21" t="str">
        <f>(VLOOKUP(A70,'Local Prevailing Wages'!$A$18:$J$150,10,FALSE))</f>
        <v>Yes</v>
      </c>
      <c r="H70" t="s">
        <v>478</v>
      </c>
      <c r="I70" t="b">
        <f>IF((VLOOKUP(A70,'Local Prevailing Wages'!$A$18:$J$150,10,FALSE))=G70,TRUE,FALSE)</f>
        <v>1</v>
      </c>
      <c r="K70">
        <f t="shared" si="3"/>
        <v>1</v>
      </c>
      <c r="M70" t="s">
        <v>480</v>
      </c>
      <c r="N70" t="str">
        <f t="shared" si="4"/>
        <v/>
      </c>
    </row>
    <row r="71" spans="1:14" ht="15.75" x14ac:dyDescent="0.25">
      <c r="A71" s="12">
        <v>51145</v>
      </c>
      <c r="B71" s="10" t="s">
        <v>389</v>
      </c>
      <c r="C71" s="11">
        <v>2017</v>
      </c>
      <c r="D71" s="11">
        <v>13</v>
      </c>
      <c r="E71" s="10" t="s">
        <v>320</v>
      </c>
      <c r="F71" s="11">
        <v>3.3</v>
      </c>
      <c r="G71" s="21" t="str">
        <f>(VLOOKUP(A71,'Local Prevailing Wages'!$A$18:$J$150,10,FALSE))</f>
        <v>No</v>
      </c>
      <c r="H71" t="s">
        <v>479</v>
      </c>
      <c r="I71" t="b">
        <f>IF((VLOOKUP(A71,'Local Prevailing Wages'!$A$18:$J$150,10,FALSE))=G71,TRUE,FALSE)</f>
        <v>1</v>
      </c>
      <c r="K71">
        <f t="shared" si="3"/>
        <v>0</v>
      </c>
      <c r="M71" t="s">
        <v>481</v>
      </c>
      <c r="N71" t="str">
        <f t="shared" si="4"/>
        <v/>
      </c>
    </row>
    <row r="72" spans="1:14" ht="15.75" x14ac:dyDescent="0.25">
      <c r="A72" s="12">
        <v>51147</v>
      </c>
      <c r="B72" s="10" t="s">
        <v>390</v>
      </c>
      <c r="C72" s="11">
        <v>2017</v>
      </c>
      <c r="D72" s="11">
        <v>13</v>
      </c>
      <c r="E72" s="10" t="s">
        <v>320</v>
      </c>
      <c r="F72" s="11">
        <v>5</v>
      </c>
      <c r="G72" s="21" t="str">
        <f>(VLOOKUP(A72,'Local Prevailing Wages'!$A$18:$J$150,10,FALSE))</f>
        <v>Yes</v>
      </c>
      <c r="H72" t="s">
        <v>478</v>
      </c>
      <c r="I72" t="b">
        <f>IF((VLOOKUP(A72,'Local Prevailing Wages'!$A$18:$J$150,10,FALSE))=G72,TRUE,FALSE)</f>
        <v>1</v>
      </c>
      <c r="K72">
        <f t="shared" si="3"/>
        <v>1</v>
      </c>
      <c r="M72" t="s">
        <v>480</v>
      </c>
      <c r="N72" t="str">
        <f t="shared" si="4"/>
        <v/>
      </c>
    </row>
    <row r="73" spans="1:14" ht="15.75" x14ac:dyDescent="0.25">
      <c r="A73" s="12">
        <v>51149</v>
      </c>
      <c r="B73" s="10" t="s">
        <v>391</v>
      </c>
      <c r="C73" s="11">
        <v>2017</v>
      </c>
      <c r="D73" s="11">
        <v>13</v>
      </c>
      <c r="E73" s="10" t="s">
        <v>320</v>
      </c>
      <c r="F73" s="11">
        <v>4.4000000000000004</v>
      </c>
      <c r="G73" s="21" t="str">
        <f>(VLOOKUP(A73,'Local Prevailing Wages'!$A$18:$J$150,10,FALSE))</f>
        <v>Yes</v>
      </c>
      <c r="H73" t="s">
        <v>478</v>
      </c>
      <c r="I73" t="b">
        <f>IF((VLOOKUP(A73,'Local Prevailing Wages'!$A$18:$J$150,10,FALSE))=G73,TRUE,FALSE)</f>
        <v>1</v>
      </c>
      <c r="K73">
        <f t="shared" si="3"/>
        <v>1</v>
      </c>
      <c r="M73" t="s">
        <v>480</v>
      </c>
      <c r="N73" t="str">
        <f t="shared" si="4"/>
        <v/>
      </c>
    </row>
    <row r="74" spans="1:14" ht="15.75" x14ac:dyDescent="0.25">
      <c r="A74" s="12">
        <v>51153</v>
      </c>
      <c r="B74" s="10" t="s">
        <v>392</v>
      </c>
      <c r="C74" s="11">
        <v>2017</v>
      </c>
      <c r="D74" s="11">
        <v>13</v>
      </c>
      <c r="E74" s="10" t="s">
        <v>320</v>
      </c>
      <c r="F74" s="11">
        <v>3.4</v>
      </c>
      <c r="G74" s="21" t="str">
        <f>(VLOOKUP(A74,'Local Prevailing Wages'!$A$18:$J$150,10,FALSE))</f>
        <v>No</v>
      </c>
      <c r="H74" t="s">
        <v>479</v>
      </c>
      <c r="I74" t="b">
        <f>IF((VLOOKUP(A74,'Local Prevailing Wages'!$A$18:$J$150,10,FALSE))=G74,TRUE,FALSE)</f>
        <v>1</v>
      </c>
      <c r="K74">
        <f t="shared" si="3"/>
        <v>0</v>
      </c>
      <c r="M74" t="s">
        <v>481</v>
      </c>
      <c r="N74" t="str">
        <f t="shared" si="4"/>
        <v/>
      </c>
    </row>
    <row r="75" spans="1:14" ht="15.75" x14ac:dyDescent="0.25">
      <c r="A75" s="12">
        <v>51155</v>
      </c>
      <c r="B75" s="10" t="s">
        <v>393</v>
      </c>
      <c r="C75" s="11">
        <v>2017</v>
      </c>
      <c r="D75" s="11">
        <v>13</v>
      </c>
      <c r="E75" s="10" t="s">
        <v>320</v>
      </c>
      <c r="F75" s="11">
        <v>5.4</v>
      </c>
      <c r="G75" s="21" t="str">
        <f>(VLOOKUP(A75,'Local Prevailing Wages'!$A$18:$J$150,10,FALSE))</f>
        <v>Yes</v>
      </c>
      <c r="H75" t="s">
        <v>478</v>
      </c>
      <c r="I75" t="b">
        <f>IF((VLOOKUP(A75,'Local Prevailing Wages'!$A$18:$J$150,10,FALSE))=G75,TRUE,FALSE)</f>
        <v>1</v>
      </c>
      <c r="K75">
        <f t="shared" si="3"/>
        <v>1</v>
      </c>
      <c r="M75" t="s">
        <v>480</v>
      </c>
      <c r="N75" t="str">
        <f t="shared" si="4"/>
        <v/>
      </c>
    </row>
    <row r="76" spans="1:14" ht="15.75" x14ac:dyDescent="0.25">
      <c r="A76" s="12">
        <v>51157</v>
      </c>
      <c r="B76" s="10" t="s">
        <v>394</v>
      </c>
      <c r="C76" s="11">
        <v>2017</v>
      </c>
      <c r="D76" s="11">
        <v>13</v>
      </c>
      <c r="E76" s="10" t="s">
        <v>320</v>
      </c>
      <c r="F76" s="11">
        <v>3.5</v>
      </c>
      <c r="G76" s="21" t="str">
        <f>(VLOOKUP(A76,'Local Prevailing Wages'!$A$18:$J$150,10,FALSE))</f>
        <v>No</v>
      </c>
      <c r="H76" t="s">
        <v>479</v>
      </c>
      <c r="I76" t="b">
        <f>IF((VLOOKUP(A76,'Local Prevailing Wages'!$A$18:$J$150,10,FALSE))=G76,TRUE,FALSE)</f>
        <v>1</v>
      </c>
      <c r="K76">
        <f t="shared" si="3"/>
        <v>0</v>
      </c>
      <c r="M76" t="s">
        <v>481</v>
      </c>
      <c r="N76" t="str">
        <f t="shared" si="4"/>
        <v/>
      </c>
    </row>
    <row r="77" spans="1:14" ht="15.75" x14ac:dyDescent="0.25">
      <c r="A77" s="12">
        <v>51159</v>
      </c>
      <c r="B77" s="10" t="s">
        <v>395</v>
      </c>
      <c r="C77" s="11">
        <v>2017</v>
      </c>
      <c r="D77" s="11">
        <v>13</v>
      </c>
      <c r="E77" s="10" t="s">
        <v>320</v>
      </c>
      <c r="F77" s="11">
        <v>3.8</v>
      </c>
      <c r="G77" s="21" t="str">
        <f>(VLOOKUP(A77,'Local Prevailing Wages'!$A$18:$J$150,10,FALSE))</f>
        <v>No</v>
      </c>
      <c r="H77" t="s">
        <v>479</v>
      </c>
      <c r="I77" t="b">
        <f>IF((VLOOKUP(A77,'Local Prevailing Wages'!$A$18:$J$150,10,FALSE))=G77,TRUE,FALSE)</f>
        <v>1</v>
      </c>
      <c r="K77">
        <f t="shared" si="3"/>
        <v>0</v>
      </c>
      <c r="M77" t="s">
        <v>481</v>
      </c>
      <c r="N77" t="str">
        <f t="shared" si="4"/>
        <v/>
      </c>
    </row>
    <row r="78" spans="1:14" ht="15.75" x14ac:dyDescent="0.25">
      <c r="A78" s="12">
        <v>51161</v>
      </c>
      <c r="B78" s="10" t="s">
        <v>396</v>
      </c>
      <c r="C78" s="11">
        <v>2017</v>
      </c>
      <c r="D78" s="11">
        <v>13</v>
      </c>
      <c r="E78" s="10" t="s">
        <v>320</v>
      </c>
      <c r="F78" s="11">
        <v>3.4</v>
      </c>
      <c r="G78" s="21" t="str">
        <f>(VLOOKUP(A78,'Local Prevailing Wages'!$A$18:$J$150,10,FALSE))</f>
        <v>No</v>
      </c>
      <c r="H78" t="s">
        <v>479</v>
      </c>
      <c r="I78" t="b">
        <f>IF((VLOOKUP(A78,'Local Prevailing Wages'!$A$18:$J$150,10,FALSE))=G78,TRUE,FALSE)</f>
        <v>1</v>
      </c>
      <c r="K78">
        <f t="shared" si="3"/>
        <v>0</v>
      </c>
      <c r="M78" t="s">
        <v>481</v>
      </c>
      <c r="N78" t="str">
        <f t="shared" si="4"/>
        <v/>
      </c>
    </row>
    <row r="79" spans="1:14" ht="15.75" x14ac:dyDescent="0.25">
      <c r="A79" s="12">
        <v>51163</v>
      </c>
      <c r="B79" s="10" t="s">
        <v>397</v>
      </c>
      <c r="C79" s="11">
        <v>2017</v>
      </c>
      <c r="D79" s="11">
        <v>13</v>
      </c>
      <c r="E79" s="10" t="s">
        <v>320</v>
      </c>
      <c r="F79" s="11">
        <v>4.0999999999999996</v>
      </c>
      <c r="G79" s="21" t="str">
        <f>(VLOOKUP(A79,'Local Prevailing Wages'!$A$18:$J$150,10,FALSE))</f>
        <v>No</v>
      </c>
      <c r="H79" t="s">
        <v>479</v>
      </c>
      <c r="I79" t="b">
        <f>IF((VLOOKUP(A79,'Local Prevailing Wages'!$A$18:$J$150,10,FALSE))=G79,TRUE,FALSE)</f>
        <v>1</v>
      </c>
      <c r="K79">
        <f t="shared" si="3"/>
        <v>0</v>
      </c>
      <c r="M79" t="s">
        <v>481</v>
      </c>
      <c r="N79" t="str">
        <f t="shared" si="4"/>
        <v/>
      </c>
    </row>
    <row r="80" spans="1:14" ht="15.75" x14ac:dyDescent="0.25">
      <c r="A80" s="12">
        <v>51165</v>
      </c>
      <c r="B80" s="10" t="s">
        <v>398</v>
      </c>
      <c r="C80" s="11">
        <v>2017</v>
      </c>
      <c r="D80" s="11">
        <v>13</v>
      </c>
      <c r="E80" s="10" t="s">
        <v>320</v>
      </c>
      <c r="F80" s="11">
        <v>3.3</v>
      </c>
      <c r="G80" s="21" t="str">
        <f>(VLOOKUP(A80,'Local Prevailing Wages'!$A$18:$J$150,10,FALSE))</f>
        <v>No</v>
      </c>
      <c r="H80" t="s">
        <v>479</v>
      </c>
      <c r="I80" t="b">
        <f>IF((VLOOKUP(A80,'Local Prevailing Wages'!$A$18:$J$150,10,FALSE))=G80,TRUE,FALSE)</f>
        <v>1</v>
      </c>
      <c r="K80">
        <f t="shared" si="3"/>
        <v>0</v>
      </c>
      <c r="M80" t="s">
        <v>481</v>
      </c>
      <c r="N80" t="str">
        <f t="shared" si="4"/>
        <v/>
      </c>
    </row>
    <row r="81" spans="1:14" ht="15.75" x14ac:dyDescent="0.25">
      <c r="A81" s="12">
        <v>51167</v>
      </c>
      <c r="B81" s="10" t="s">
        <v>399</v>
      </c>
      <c r="C81" s="11">
        <v>2017</v>
      </c>
      <c r="D81" s="11">
        <v>13</v>
      </c>
      <c r="E81" s="10" t="s">
        <v>320</v>
      </c>
      <c r="F81" s="11">
        <v>5.5</v>
      </c>
      <c r="G81" s="21" t="str">
        <f>(VLOOKUP(A81,'Local Prevailing Wages'!$A$18:$J$150,10,FALSE))</f>
        <v>Yes</v>
      </c>
      <c r="H81" t="s">
        <v>478</v>
      </c>
      <c r="I81" t="b">
        <f>IF((VLOOKUP(A81,'Local Prevailing Wages'!$A$18:$J$150,10,FALSE))=G81,TRUE,FALSE)</f>
        <v>1</v>
      </c>
      <c r="K81">
        <f t="shared" si="3"/>
        <v>1</v>
      </c>
      <c r="M81" t="s">
        <v>480</v>
      </c>
      <c r="N81" t="str">
        <f t="shared" si="4"/>
        <v/>
      </c>
    </row>
    <row r="82" spans="1:14" ht="15.75" x14ac:dyDescent="0.25">
      <c r="A82" s="12">
        <v>51169</v>
      </c>
      <c r="B82" s="10" t="s">
        <v>400</v>
      </c>
      <c r="C82" s="11">
        <v>2017</v>
      </c>
      <c r="D82" s="11">
        <v>13</v>
      </c>
      <c r="E82" s="10" t="s">
        <v>320</v>
      </c>
      <c r="F82" s="11">
        <v>4.0999999999999996</v>
      </c>
      <c r="G82" s="19" t="str">
        <f>(VLOOKUP(A82,'Local Prevailing Wages'!$A$18:$J$150,10,FALSE))</f>
        <v>No</v>
      </c>
      <c r="H82" t="s">
        <v>478</v>
      </c>
      <c r="I82" t="b">
        <f>IF((VLOOKUP(A82,'Local Prevailing Wages'!$A$18:$J$150,10,FALSE))=G82,TRUE,FALSE)</f>
        <v>1</v>
      </c>
      <c r="K82">
        <f t="shared" si="3"/>
        <v>0</v>
      </c>
      <c r="M82" t="s">
        <v>481</v>
      </c>
      <c r="N82" t="str">
        <f t="shared" si="4"/>
        <v/>
      </c>
    </row>
    <row r="83" spans="1:14" ht="15.75" x14ac:dyDescent="0.25">
      <c r="A83" s="12">
        <v>51171</v>
      </c>
      <c r="B83" s="10" t="s">
        <v>401</v>
      </c>
      <c r="C83" s="11">
        <v>2017</v>
      </c>
      <c r="D83" s="11">
        <v>13</v>
      </c>
      <c r="E83" s="10" t="s">
        <v>320</v>
      </c>
      <c r="F83" s="11">
        <v>3.5</v>
      </c>
      <c r="G83" s="21" t="str">
        <f>(VLOOKUP(A83,'Local Prevailing Wages'!$A$18:$J$150,10,FALSE))</f>
        <v>No</v>
      </c>
      <c r="H83" t="s">
        <v>479</v>
      </c>
      <c r="I83" t="b">
        <f>IF((VLOOKUP(A83,'Local Prevailing Wages'!$A$18:$J$150,10,FALSE))=G83,TRUE,FALSE)</f>
        <v>1</v>
      </c>
      <c r="K83">
        <f t="shared" si="3"/>
        <v>0</v>
      </c>
      <c r="M83" t="s">
        <v>481</v>
      </c>
      <c r="N83" t="str">
        <f t="shared" si="4"/>
        <v/>
      </c>
    </row>
    <row r="84" spans="1:14" ht="15.75" x14ac:dyDescent="0.25">
      <c r="A84" s="12">
        <v>51173</v>
      </c>
      <c r="B84" s="10" t="s">
        <v>402</v>
      </c>
      <c r="C84" s="11">
        <v>2017</v>
      </c>
      <c r="D84" s="11">
        <v>13</v>
      </c>
      <c r="E84" s="10" t="s">
        <v>320</v>
      </c>
      <c r="F84" s="11">
        <v>5.4</v>
      </c>
      <c r="G84" s="21" t="str">
        <f>(VLOOKUP(A84,'Local Prevailing Wages'!$A$18:$J$150,10,FALSE))</f>
        <v>Yes</v>
      </c>
      <c r="H84" t="s">
        <v>478</v>
      </c>
      <c r="I84" t="b">
        <f>IF((VLOOKUP(A84,'Local Prevailing Wages'!$A$18:$J$150,10,FALSE))=G84,TRUE,FALSE)</f>
        <v>1</v>
      </c>
      <c r="K84">
        <f t="shared" si="3"/>
        <v>1</v>
      </c>
      <c r="M84" t="s">
        <v>480</v>
      </c>
      <c r="N84" t="str">
        <f t="shared" si="4"/>
        <v/>
      </c>
    </row>
    <row r="85" spans="1:14" ht="15.75" x14ac:dyDescent="0.25">
      <c r="A85" s="12">
        <v>51175</v>
      </c>
      <c r="B85" s="10" t="s">
        <v>403</v>
      </c>
      <c r="C85" s="11">
        <v>2017</v>
      </c>
      <c r="D85" s="11">
        <v>13</v>
      </c>
      <c r="E85" s="10" t="s">
        <v>320</v>
      </c>
      <c r="F85" s="11">
        <v>3.8</v>
      </c>
      <c r="G85" s="21" t="str">
        <f>(VLOOKUP(A85,'Local Prevailing Wages'!$A$18:$J$150,10,FALSE))</f>
        <v>No</v>
      </c>
      <c r="H85" t="s">
        <v>479</v>
      </c>
      <c r="I85" t="b">
        <f>IF((VLOOKUP(A85,'Local Prevailing Wages'!$A$18:$J$150,10,FALSE))=G85,TRUE,FALSE)</f>
        <v>1</v>
      </c>
      <c r="K85">
        <f t="shared" si="3"/>
        <v>0</v>
      </c>
      <c r="M85" t="s">
        <v>481</v>
      </c>
      <c r="N85" t="str">
        <f t="shared" si="4"/>
        <v/>
      </c>
    </row>
    <row r="86" spans="1:14" ht="15.75" x14ac:dyDescent="0.25">
      <c r="A86" s="12">
        <v>51177</v>
      </c>
      <c r="B86" s="10" t="s">
        <v>404</v>
      </c>
      <c r="C86" s="11">
        <v>2017</v>
      </c>
      <c r="D86" s="11">
        <v>13</v>
      </c>
      <c r="E86" s="10" t="s">
        <v>320</v>
      </c>
      <c r="F86" s="11">
        <v>3.7</v>
      </c>
      <c r="G86" s="21" t="str">
        <f>(VLOOKUP(A86,'Local Prevailing Wages'!$A$18:$J$150,10,FALSE))</f>
        <v>No</v>
      </c>
      <c r="H86" t="s">
        <v>479</v>
      </c>
      <c r="I86" t="b">
        <f>IF((VLOOKUP(A86,'Local Prevailing Wages'!$A$18:$J$150,10,FALSE))=G86,TRUE,FALSE)</f>
        <v>1</v>
      </c>
      <c r="K86">
        <f t="shared" si="3"/>
        <v>0</v>
      </c>
      <c r="M86" t="s">
        <v>481</v>
      </c>
      <c r="N86" t="str">
        <f t="shared" si="4"/>
        <v/>
      </c>
    </row>
    <row r="87" spans="1:14" ht="15.75" x14ac:dyDescent="0.25">
      <c r="A87" s="12">
        <v>51179</v>
      </c>
      <c r="B87" s="10" t="s">
        <v>405</v>
      </c>
      <c r="C87" s="11">
        <v>2017</v>
      </c>
      <c r="D87" s="11">
        <v>13</v>
      </c>
      <c r="E87" s="10" t="s">
        <v>320</v>
      </c>
      <c r="F87" s="11">
        <v>3.6</v>
      </c>
      <c r="G87" s="21" t="str">
        <f>(VLOOKUP(A87,'Local Prevailing Wages'!$A$18:$J$150,10,FALSE))</f>
        <v>No</v>
      </c>
      <c r="H87" t="s">
        <v>479</v>
      </c>
      <c r="I87" t="b">
        <f>IF((VLOOKUP(A87,'Local Prevailing Wages'!$A$18:$J$150,10,FALSE))=G87,TRUE,FALSE)</f>
        <v>1</v>
      </c>
      <c r="K87">
        <f t="shared" si="3"/>
        <v>0</v>
      </c>
      <c r="M87" t="s">
        <v>481</v>
      </c>
      <c r="N87" t="str">
        <f t="shared" si="4"/>
        <v/>
      </c>
    </row>
    <row r="88" spans="1:14" ht="15.75" x14ac:dyDescent="0.25">
      <c r="A88" s="12">
        <v>51181</v>
      </c>
      <c r="B88" s="10" t="s">
        <v>406</v>
      </c>
      <c r="C88" s="11">
        <v>2017</v>
      </c>
      <c r="D88" s="11">
        <v>13</v>
      </c>
      <c r="E88" s="10" t="s">
        <v>320</v>
      </c>
      <c r="F88" s="11">
        <v>4.5</v>
      </c>
      <c r="G88" s="21" t="str">
        <f>(VLOOKUP(A88,'Local Prevailing Wages'!$A$18:$J$150,10,FALSE))</f>
        <v>Yes</v>
      </c>
      <c r="H88" t="s">
        <v>478</v>
      </c>
      <c r="I88" t="b">
        <f>IF((VLOOKUP(A88,'Local Prevailing Wages'!$A$18:$J$150,10,FALSE))=G88,TRUE,FALSE)</f>
        <v>1</v>
      </c>
      <c r="K88">
        <f t="shared" si="3"/>
        <v>1</v>
      </c>
      <c r="M88" t="s">
        <v>480</v>
      </c>
      <c r="N88" t="str">
        <f t="shared" si="4"/>
        <v/>
      </c>
    </row>
    <row r="89" spans="1:14" ht="15.75" x14ac:dyDescent="0.25">
      <c r="A89" s="12">
        <v>51183</v>
      </c>
      <c r="B89" s="10" t="s">
        <v>407</v>
      </c>
      <c r="C89" s="11">
        <v>2017</v>
      </c>
      <c r="D89" s="11">
        <v>13</v>
      </c>
      <c r="E89" s="10" t="s">
        <v>320</v>
      </c>
      <c r="F89" s="11">
        <v>5.9</v>
      </c>
      <c r="G89" s="21" t="str">
        <f>(VLOOKUP(A89,'Local Prevailing Wages'!$A$18:$J$150,10,FALSE))</f>
        <v>Yes</v>
      </c>
      <c r="H89" t="s">
        <v>478</v>
      </c>
      <c r="I89" t="b">
        <f>IF((VLOOKUP(A89,'Local Prevailing Wages'!$A$18:$J$150,10,FALSE))=G89,TRUE,FALSE)</f>
        <v>1</v>
      </c>
      <c r="K89">
        <f t="shared" si="3"/>
        <v>1</v>
      </c>
      <c r="M89" t="s">
        <v>480</v>
      </c>
      <c r="N89" t="str">
        <f t="shared" si="4"/>
        <v/>
      </c>
    </row>
    <row r="90" spans="1:14" ht="15.75" x14ac:dyDescent="0.25">
      <c r="A90" s="12">
        <v>51185</v>
      </c>
      <c r="B90" s="10" t="s">
        <v>408</v>
      </c>
      <c r="C90" s="11">
        <v>2017</v>
      </c>
      <c r="D90" s="11">
        <v>13</v>
      </c>
      <c r="E90" s="10" t="s">
        <v>320</v>
      </c>
      <c r="F90" s="11">
        <v>5.9</v>
      </c>
      <c r="G90" s="21" t="str">
        <f>(VLOOKUP(A90,'Local Prevailing Wages'!$A$18:$J$150,10,FALSE))</f>
        <v>Yes</v>
      </c>
      <c r="H90" t="s">
        <v>478</v>
      </c>
      <c r="I90" t="b">
        <f>IF((VLOOKUP(A90,'Local Prevailing Wages'!$A$18:$J$150,10,FALSE))=G90,TRUE,FALSE)</f>
        <v>1</v>
      </c>
      <c r="K90">
        <f t="shared" si="3"/>
        <v>1</v>
      </c>
      <c r="M90" t="s">
        <v>480</v>
      </c>
      <c r="N90" t="str">
        <f t="shared" si="4"/>
        <v/>
      </c>
    </row>
    <row r="91" spans="1:14" ht="15.75" x14ac:dyDescent="0.25">
      <c r="A91" s="12">
        <v>51187</v>
      </c>
      <c r="B91" s="10" t="s">
        <v>409</v>
      </c>
      <c r="C91" s="11">
        <v>2017</v>
      </c>
      <c r="D91" s="11">
        <v>13</v>
      </c>
      <c r="E91" s="10" t="s">
        <v>320</v>
      </c>
      <c r="F91" s="11">
        <v>3.7</v>
      </c>
      <c r="G91" s="21" t="str">
        <f>(VLOOKUP(A91,'Local Prevailing Wages'!$A$18:$J$150,10,FALSE))</f>
        <v>No</v>
      </c>
      <c r="H91" t="s">
        <v>479</v>
      </c>
      <c r="I91" t="b">
        <f>IF((VLOOKUP(A91,'Local Prevailing Wages'!$A$18:$J$150,10,FALSE))=G91,TRUE,FALSE)</f>
        <v>1</v>
      </c>
      <c r="K91">
        <f t="shared" si="3"/>
        <v>0</v>
      </c>
      <c r="M91" t="s">
        <v>481</v>
      </c>
      <c r="N91" t="str">
        <f t="shared" si="4"/>
        <v/>
      </c>
    </row>
    <row r="92" spans="1:14" ht="15.75" x14ac:dyDescent="0.25">
      <c r="A92" s="12">
        <v>51191</v>
      </c>
      <c r="B92" s="10" t="s">
        <v>410</v>
      </c>
      <c r="C92" s="11">
        <v>2017</v>
      </c>
      <c r="D92" s="11">
        <v>13</v>
      </c>
      <c r="E92" s="10" t="s">
        <v>320</v>
      </c>
      <c r="F92" s="11">
        <v>4.0999999999999996</v>
      </c>
      <c r="G92" s="19" t="str">
        <f>(VLOOKUP(A92,'Local Prevailing Wages'!$A$18:$J$150,10,FALSE))</f>
        <v>No</v>
      </c>
      <c r="H92" t="s">
        <v>478</v>
      </c>
      <c r="I92" t="b">
        <f>IF((VLOOKUP(A92,'Local Prevailing Wages'!$A$18:$J$150,10,FALSE))=G92,TRUE,FALSE)</f>
        <v>1</v>
      </c>
      <c r="K92">
        <f t="shared" si="3"/>
        <v>0</v>
      </c>
      <c r="M92" t="s">
        <v>481</v>
      </c>
      <c r="N92" t="str">
        <f t="shared" si="4"/>
        <v/>
      </c>
    </row>
    <row r="93" spans="1:14" ht="15.75" x14ac:dyDescent="0.25">
      <c r="A93" s="12">
        <v>51193</v>
      </c>
      <c r="B93" s="10" t="s">
        <v>411</v>
      </c>
      <c r="C93" s="11">
        <v>2017</v>
      </c>
      <c r="D93" s="11">
        <v>13</v>
      </c>
      <c r="E93" s="10" t="s">
        <v>320</v>
      </c>
      <c r="F93" s="11">
        <v>4.7</v>
      </c>
      <c r="G93" s="21" t="str">
        <f>(VLOOKUP(A93,'Local Prevailing Wages'!$A$18:$J$150,10,FALSE))</f>
        <v>Yes</v>
      </c>
      <c r="H93" t="s">
        <v>478</v>
      </c>
      <c r="I93" t="b">
        <f>IF((VLOOKUP(A93,'Local Prevailing Wages'!$A$18:$J$150,10,FALSE))=G93,TRUE,FALSE)</f>
        <v>1</v>
      </c>
      <c r="K93">
        <f t="shared" si="3"/>
        <v>1</v>
      </c>
      <c r="M93" t="s">
        <v>480</v>
      </c>
      <c r="N93" t="str">
        <f t="shared" si="4"/>
        <v/>
      </c>
    </row>
    <row r="94" spans="1:14" ht="15.75" x14ac:dyDescent="0.25">
      <c r="A94" s="12">
        <v>51195</v>
      </c>
      <c r="B94" s="10" t="s">
        <v>412</v>
      </c>
      <c r="C94" s="11">
        <v>2017</v>
      </c>
      <c r="D94" s="11">
        <v>13</v>
      </c>
      <c r="E94" s="10" t="s">
        <v>320</v>
      </c>
      <c r="F94" s="11">
        <v>6.8</v>
      </c>
      <c r="G94" s="21" t="str">
        <f>(VLOOKUP(A94,'Local Prevailing Wages'!$A$18:$J$150,10,FALSE))</f>
        <v>Yes</v>
      </c>
      <c r="H94" t="s">
        <v>478</v>
      </c>
      <c r="I94" t="b">
        <f>IF((VLOOKUP(A94,'Local Prevailing Wages'!$A$18:$J$150,10,FALSE))=G94,TRUE,FALSE)</f>
        <v>1</v>
      </c>
      <c r="K94">
        <f t="shared" si="3"/>
        <v>1</v>
      </c>
      <c r="M94" t="s">
        <v>480</v>
      </c>
      <c r="N94" t="str">
        <f t="shared" si="4"/>
        <v/>
      </c>
    </row>
    <row r="95" spans="1:14" ht="15.75" x14ac:dyDescent="0.25">
      <c r="A95" s="12">
        <v>51197</v>
      </c>
      <c r="B95" s="10" t="s">
        <v>413</v>
      </c>
      <c r="C95" s="11">
        <v>2017</v>
      </c>
      <c r="D95" s="11">
        <v>13</v>
      </c>
      <c r="E95" s="10" t="s">
        <v>320</v>
      </c>
      <c r="F95" s="11">
        <v>5.2</v>
      </c>
      <c r="G95" s="21" t="str">
        <f>(VLOOKUP(A95,'Local Prevailing Wages'!$A$18:$J$150,10,FALSE))</f>
        <v>Yes</v>
      </c>
      <c r="H95" t="s">
        <v>478</v>
      </c>
      <c r="I95" t="b">
        <f>IF((VLOOKUP(A95,'Local Prevailing Wages'!$A$18:$J$150,10,FALSE))=G95,TRUE,FALSE)</f>
        <v>1</v>
      </c>
      <c r="K95">
        <f t="shared" si="3"/>
        <v>1</v>
      </c>
      <c r="M95" t="s">
        <v>480</v>
      </c>
      <c r="N95" t="str">
        <f t="shared" si="4"/>
        <v/>
      </c>
    </row>
    <row r="96" spans="1:14" ht="15.75" x14ac:dyDescent="0.25">
      <c r="A96" s="12">
        <v>51199</v>
      </c>
      <c r="B96" s="10" t="s">
        <v>414</v>
      </c>
      <c r="C96" s="11">
        <v>2017</v>
      </c>
      <c r="D96" s="11">
        <v>13</v>
      </c>
      <c r="E96" s="10" t="s">
        <v>320</v>
      </c>
      <c r="F96" s="11">
        <v>3.6</v>
      </c>
      <c r="G96" s="21" t="str">
        <f>(VLOOKUP(A96,'Local Prevailing Wages'!$A$18:$J$150,10,FALSE))</f>
        <v>No</v>
      </c>
      <c r="H96" t="s">
        <v>479</v>
      </c>
      <c r="I96" t="b">
        <f>IF((VLOOKUP(A96,'Local Prevailing Wages'!$A$18:$J$150,10,FALSE))=G96,TRUE,FALSE)</f>
        <v>1</v>
      </c>
      <c r="K96">
        <f t="shared" si="3"/>
        <v>0</v>
      </c>
      <c r="M96" t="s">
        <v>481</v>
      </c>
      <c r="N96" t="str">
        <f t="shared" si="4"/>
        <v/>
      </c>
    </row>
    <row r="97" spans="1:14" ht="15.75" x14ac:dyDescent="0.25">
      <c r="A97" s="12">
        <v>51510</v>
      </c>
      <c r="B97" s="10" t="s">
        <v>415</v>
      </c>
      <c r="C97" s="11">
        <v>2017</v>
      </c>
      <c r="D97" s="11">
        <v>13</v>
      </c>
      <c r="E97" s="10" t="s">
        <v>320</v>
      </c>
      <c r="F97" s="11">
        <v>2.9</v>
      </c>
      <c r="G97" s="21" t="str">
        <f>(VLOOKUP(A97,'Local Prevailing Wages'!$A$18:$J$150,10,FALSE))</f>
        <v>No</v>
      </c>
      <c r="H97" t="s">
        <v>479</v>
      </c>
      <c r="I97" t="b">
        <f>IF((VLOOKUP(A97,'Local Prevailing Wages'!$A$18:$J$150,10,FALSE))=G97,TRUE,FALSE)</f>
        <v>1</v>
      </c>
      <c r="K97">
        <f t="shared" si="3"/>
        <v>0</v>
      </c>
      <c r="M97" t="s">
        <v>481</v>
      </c>
      <c r="N97" t="str">
        <f t="shared" si="4"/>
        <v/>
      </c>
    </row>
    <row r="98" spans="1:14" ht="15.75" x14ac:dyDescent="0.25">
      <c r="A98" s="12">
        <v>51520</v>
      </c>
      <c r="B98" s="10" t="s">
        <v>416</v>
      </c>
      <c r="C98" s="11">
        <v>2017</v>
      </c>
      <c r="D98" s="11">
        <v>13</v>
      </c>
      <c r="E98" s="10" t="s">
        <v>320</v>
      </c>
      <c r="F98" s="11">
        <v>4.5999999999999996</v>
      </c>
      <c r="G98" s="21" t="str">
        <f>(VLOOKUP(A98,'Local Prevailing Wages'!$A$18:$J$150,10,FALSE))</f>
        <v>Yes</v>
      </c>
      <c r="H98" t="s">
        <v>478</v>
      </c>
      <c r="I98" t="b">
        <f>IF((VLOOKUP(A98,'Local Prevailing Wages'!$A$18:$J$150,10,FALSE))=G98,TRUE,FALSE)</f>
        <v>1</v>
      </c>
      <c r="K98">
        <f t="shared" ref="K98:K134" si="5">IF(G98="Yes",1,0)</f>
        <v>1</v>
      </c>
      <c r="M98" t="s">
        <v>480</v>
      </c>
      <c r="N98" t="str">
        <f t="shared" si="4"/>
        <v/>
      </c>
    </row>
    <row r="99" spans="1:14" ht="15.75" x14ac:dyDescent="0.25">
      <c r="A99" s="12">
        <v>51530</v>
      </c>
      <c r="B99" s="10" t="s">
        <v>417</v>
      </c>
      <c r="C99" s="11">
        <v>2017</v>
      </c>
      <c r="D99" s="11">
        <v>13</v>
      </c>
      <c r="E99" s="10" t="s">
        <v>320</v>
      </c>
      <c r="F99" s="11">
        <v>4.4000000000000004</v>
      </c>
      <c r="G99" s="21" t="str">
        <f>(VLOOKUP(A99,'Local Prevailing Wages'!$A$18:$J$150,10,FALSE))</f>
        <v>No</v>
      </c>
      <c r="H99" t="s">
        <v>478</v>
      </c>
      <c r="I99" t="b">
        <f>IF((VLOOKUP(A99,'Local Prevailing Wages'!$A$18:$J$150,10,FALSE))=G99,TRUE,FALSE)</f>
        <v>1</v>
      </c>
      <c r="K99">
        <f t="shared" si="5"/>
        <v>0</v>
      </c>
      <c r="M99" t="s">
        <v>480</v>
      </c>
      <c r="N99">
        <f t="shared" si="4"/>
        <v>1</v>
      </c>
    </row>
    <row r="100" spans="1:14" ht="15.75" x14ac:dyDescent="0.25">
      <c r="A100" s="12">
        <v>51540</v>
      </c>
      <c r="B100" s="10" t="s">
        <v>418</v>
      </c>
      <c r="C100" s="11">
        <v>2017</v>
      </c>
      <c r="D100" s="11">
        <v>13</v>
      </c>
      <c r="E100" s="10" t="s">
        <v>320</v>
      </c>
      <c r="F100" s="11">
        <v>3.1</v>
      </c>
      <c r="G100" s="21" t="str">
        <f>(VLOOKUP(A100,'Local Prevailing Wages'!$A$18:$J$150,10,FALSE))</f>
        <v>No</v>
      </c>
      <c r="H100" t="s">
        <v>479</v>
      </c>
      <c r="I100" t="b">
        <f>IF((VLOOKUP(A100,'Local Prevailing Wages'!$A$18:$J$150,10,FALSE))=G100,TRUE,FALSE)</f>
        <v>1</v>
      </c>
      <c r="K100">
        <f t="shared" si="5"/>
        <v>0</v>
      </c>
      <c r="M100" t="s">
        <v>481</v>
      </c>
      <c r="N100" t="str">
        <f t="shared" si="4"/>
        <v/>
      </c>
    </row>
    <row r="101" spans="1:14" ht="15.75" x14ac:dyDescent="0.25">
      <c r="A101" s="12">
        <v>51550</v>
      </c>
      <c r="B101" s="10" t="s">
        <v>419</v>
      </c>
      <c r="C101" s="11">
        <v>2017</v>
      </c>
      <c r="D101" s="11">
        <v>13</v>
      </c>
      <c r="E101" s="10" t="s">
        <v>320</v>
      </c>
      <c r="F101" s="11">
        <v>3.9</v>
      </c>
      <c r="G101" s="21" t="str">
        <f>(VLOOKUP(A101,'Local Prevailing Wages'!$A$18:$J$150,10,FALSE))</f>
        <v>No</v>
      </c>
      <c r="H101" t="s">
        <v>479</v>
      </c>
      <c r="I101" t="b">
        <f>IF((VLOOKUP(A101,'Local Prevailing Wages'!$A$18:$J$150,10,FALSE))=G101,TRUE,FALSE)</f>
        <v>1</v>
      </c>
      <c r="K101">
        <f t="shared" si="5"/>
        <v>0</v>
      </c>
      <c r="M101" t="s">
        <v>481</v>
      </c>
      <c r="N101" t="str">
        <f t="shared" si="4"/>
        <v/>
      </c>
    </row>
    <row r="102" spans="1:14" ht="30" x14ac:dyDescent="0.25">
      <c r="A102" s="12">
        <v>51570</v>
      </c>
      <c r="B102" s="10" t="s">
        <v>420</v>
      </c>
      <c r="C102" s="11">
        <v>2017</v>
      </c>
      <c r="D102" s="11">
        <v>13</v>
      </c>
      <c r="E102" s="10" t="s">
        <v>320</v>
      </c>
      <c r="F102" s="11">
        <v>4.0999999999999996</v>
      </c>
      <c r="G102" s="21" t="str">
        <f>(VLOOKUP(A102,'Local Prevailing Wages'!$A$18:$J$150,10,FALSE))</f>
        <v>No</v>
      </c>
      <c r="H102" t="s">
        <v>479</v>
      </c>
      <c r="I102" t="b">
        <f>IF((VLOOKUP(A102,'Local Prevailing Wages'!$A$18:$J$150,10,FALSE))=G102,TRUE,FALSE)</f>
        <v>1</v>
      </c>
      <c r="K102">
        <f t="shared" si="5"/>
        <v>0</v>
      </c>
      <c r="M102" t="s">
        <v>481</v>
      </c>
      <c r="N102" t="str">
        <f t="shared" si="4"/>
        <v/>
      </c>
    </row>
    <row r="103" spans="1:14" ht="15.75" x14ac:dyDescent="0.25">
      <c r="A103" s="12">
        <v>51580</v>
      </c>
      <c r="B103" s="10" t="s">
        <v>421</v>
      </c>
      <c r="C103" s="11">
        <v>2017</v>
      </c>
      <c r="D103" s="11">
        <v>13</v>
      </c>
      <c r="E103" s="10" t="s">
        <v>320</v>
      </c>
      <c r="F103" s="11">
        <v>6.3</v>
      </c>
      <c r="G103" s="21" t="str">
        <f>(VLOOKUP(A103,'Local Prevailing Wages'!$A$18:$J$150,10,FALSE))</f>
        <v>Yes</v>
      </c>
      <c r="H103" t="s">
        <v>478</v>
      </c>
      <c r="I103" t="b">
        <f>IF((VLOOKUP(A103,'Local Prevailing Wages'!$A$18:$J$150,10,FALSE))=G103,TRUE,FALSE)</f>
        <v>1</v>
      </c>
      <c r="K103">
        <f t="shared" si="5"/>
        <v>1</v>
      </c>
      <c r="M103" t="s">
        <v>480</v>
      </c>
      <c r="N103" t="str">
        <f t="shared" si="4"/>
        <v/>
      </c>
    </row>
    <row r="104" spans="1:14" ht="15.75" x14ac:dyDescent="0.25">
      <c r="A104" s="12">
        <v>51590</v>
      </c>
      <c r="B104" s="10" t="s">
        <v>422</v>
      </c>
      <c r="C104" s="11">
        <v>2017</v>
      </c>
      <c r="D104" s="11">
        <v>13</v>
      </c>
      <c r="E104" s="10" t="s">
        <v>320</v>
      </c>
      <c r="F104" s="11">
        <v>6</v>
      </c>
      <c r="G104" s="21" t="str">
        <f>(VLOOKUP(A104,'Local Prevailing Wages'!$A$18:$J$150,10,FALSE))</f>
        <v>Yes</v>
      </c>
      <c r="H104" t="s">
        <v>478</v>
      </c>
      <c r="I104" t="b">
        <f>IF((VLOOKUP(A104,'Local Prevailing Wages'!$A$18:$J$150,10,FALSE))=G104,TRUE,FALSE)</f>
        <v>1</v>
      </c>
      <c r="K104">
        <f t="shared" si="5"/>
        <v>1</v>
      </c>
      <c r="M104" t="s">
        <v>480</v>
      </c>
      <c r="N104" t="str">
        <f t="shared" si="4"/>
        <v/>
      </c>
    </row>
    <row r="105" spans="1:14" ht="15.75" x14ac:dyDescent="0.25">
      <c r="A105" s="12">
        <v>51595</v>
      </c>
      <c r="B105" s="10" t="s">
        <v>423</v>
      </c>
      <c r="C105" s="11">
        <v>2017</v>
      </c>
      <c r="D105" s="11">
        <v>13</v>
      </c>
      <c r="E105" s="10" t="s">
        <v>320</v>
      </c>
      <c r="F105" s="11">
        <v>5.5</v>
      </c>
      <c r="G105" s="21" t="str">
        <f>(VLOOKUP(A105,'Local Prevailing Wages'!$A$18:$J$150,10,FALSE))</f>
        <v>Yes</v>
      </c>
      <c r="H105" t="s">
        <v>478</v>
      </c>
      <c r="I105" t="b">
        <f>IF((VLOOKUP(A105,'Local Prevailing Wages'!$A$18:$J$150,10,FALSE))=G105,TRUE,FALSE)</f>
        <v>1</v>
      </c>
      <c r="K105">
        <f t="shared" si="5"/>
        <v>1</v>
      </c>
      <c r="M105" t="s">
        <v>480</v>
      </c>
      <c r="N105" t="str">
        <f t="shared" si="4"/>
        <v/>
      </c>
    </row>
    <row r="106" spans="1:14" ht="15.75" x14ac:dyDescent="0.25">
      <c r="A106" s="12">
        <v>51600</v>
      </c>
      <c r="B106" s="10" t="s">
        <v>424</v>
      </c>
      <c r="C106" s="11">
        <v>2017</v>
      </c>
      <c r="D106" s="11">
        <v>13</v>
      </c>
      <c r="E106" s="10" t="s">
        <v>320</v>
      </c>
      <c r="F106" s="11">
        <v>2.9</v>
      </c>
      <c r="G106" s="21" t="str">
        <f>(VLOOKUP(A106,'Local Prevailing Wages'!$A$18:$J$150,10,FALSE))</f>
        <v>No</v>
      </c>
      <c r="H106" t="s">
        <v>479</v>
      </c>
      <c r="I106" t="b">
        <f>IF((VLOOKUP(A106,'Local Prevailing Wages'!$A$18:$J$150,10,FALSE))=G106,TRUE,FALSE)</f>
        <v>1</v>
      </c>
      <c r="K106">
        <f t="shared" si="5"/>
        <v>0</v>
      </c>
      <c r="M106" t="s">
        <v>481</v>
      </c>
      <c r="N106" t="str">
        <f t="shared" si="4"/>
        <v/>
      </c>
    </row>
    <row r="107" spans="1:14" ht="15.75" x14ac:dyDescent="0.25">
      <c r="A107" s="12">
        <v>51610</v>
      </c>
      <c r="B107" s="10" t="s">
        <v>425</v>
      </c>
      <c r="C107" s="11">
        <v>2017</v>
      </c>
      <c r="D107" s="11">
        <v>13</v>
      </c>
      <c r="E107" s="10" t="s">
        <v>320</v>
      </c>
      <c r="F107" s="11">
        <v>2.7</v>
      </c>
      <c r="G107" s="21" t="str">
        <f>(VLOOKUP(A107,'Local Prevailing Wages'!$A$18:$J$150,10,FALSE))</f>
        <v>No</v>
      </c>
      <c r="H107" t="s">
        <v>479</v>
      </c>
      <c r="I107" t="b">
        <f>IF((VLOOKUP(A107,'Local Prevailing Wages'!$A$18:$J$150,10,FALSE))=G107,TRUE,FALSE)</f>
        <v>1</v>
      </c>
      <c r="K107">
        <f t="shared" si="5"/>
        <v>0</v>
      </c>
      <c r="M107" t="s">
        <v>481</v>
      </c>
      <c r="N107" t="str">
        <f t="shared" si="4"/>
        <v/>
      </c>
    </row>
    <row r="108" spans="1:14" ht="15.75" x14ac:dyDescent="0.25">
      <c r="A108" s="12">
        <v>51620</v>
      </c>
      <c r="B108" s="10" t="s">
        <v>426</v>
      </c>
      <c r="C108" s="11">
        <v>2017</v>
      </c>
      <c r="D108" s="11">
        <v>13</v>
      </c>
      <c r="E108" s="10" t="s">
        <v>320</v>
      </c>
      <c r="F108" s="11">
        <v>5.5</v>
      </c>
      <c r="G108" s="21" t="str">
        <f>(VLOOKUP(A108,'Local Prevailing Wages'!$A$18:$J$150,10,FALSE))</f>
        <v>Yes</v>
      </c>
      <c r="H108" t="s">
        <v>478</v>
      </c>
      <c r="I108" t="b">
        <f>IF((VLOOKUP(A108,'Local Prevailing Wages'!$A$18:$J$150,10,FALSE))=G108,TRUE,FALSE)</f>
        <v>1</v>
      </c>
      <c r="K108">
        <f t="shared" si="5"/>
        <v>1</v>
      </c>
      <c r="M108" t="s">
        <v>480</v>
      </c>
      <c r="N108" t="str">
        <f t="shared" si="4"/>
        <v/>
      </c>
    </row>
    <row r="109" spans="1:14" ht="15.75" x14ac:dyDescent="0.25">
      <c r="A109" s="12">
        <v>51630</v>
      </c>
      <c r="B109" s="10" t="s">
        <v>427</v>
      </c>
      <c r="C109" s="11">
        <v>2017</v>
      </c>
      <c r="D109" s="11">
        <v>13</v>
      </c>
      <c r="E109" s="10" t="s">
        <v>320</v>
      </c>
      <c r="F109" s="11">
        <v>4.3</v>
      </c>
      <c r="G109" s="21" t="str">
        <f>(VLOOKUP(A109,'Local Prevailing Wages'!$A$18:$J$150,10,FALSE))</f>
        <v>Yes</v>
      </c>
      <c r="H109" t="s">
        <v>478</v>
      </c>
      <c r="I109" t="b">
        <f>IF((VLOOKUP(A109,'Local Prevailing Wages'!$A$18:$J$150,10,FALSE))=G109,TRUE,FALSE)</f>
        <v>1</v>
      </c>
      <c r="K109">
        <f t="shared" si="5"/>
        <v>1</v>
      </c>
      <c r="M109" t="s">
        <v>480</v>
      </c>
      <c r="N109" t="str">
        <f t="shared" si="4"/>
        <v/>
      </c>
    </row>
    <row r="110" spans="1:14" ht="15.75" x14ac:dyDescent="0.25">
      <c r="A110" s="12">
        <v>51640</v>
      </c>
      <c r="B110" s="10" t="s">
        <v>428</v>
      </c>
      <c r="C110" s="11">
        <v>2017</v>
      </c>
      <c r="D110" s="11">
        <v>13</v>
      </c>
      <c r="E110" s="10" t="s">
        <v>320</v>
      </c>
      <c r="F110" s="11">
        <v>4.5</v>
      </c>
      <c r="G110" s="21" t="str">
        <f>(VLOOKUP(A110,'Local Prevailing Wages'!$A$18:$J$150,10,FALSE))</f>
        <v>Yes</v>
      </c>
      <c r="H110" t="s">
        <v>478</v>
      </c>
      <c r="I110" t="b">
        <f>IF((VLOOKUP(A110,'Local Prevailing Wages'!$A$18:$J$150,10,FALSE))=G110,TRUE,FALSE)</f>
        <v>1</v>
      </c>
      <c r="K110">
        <f t="shared" si="5"/>
        <v>1</v>
      </c>
      <c r="M110" t="s">
        <v>480</v>
      </c>
      <c r="N110" t="str">
        <f t="shared" si="4"/>
        <v/>
      </c>
    </row>
    <row r="111" spans="1:14" ht="15.75" x14ac:dyDescent="0.25">
      <c r="A111" s="12">
        <v>51650</v>
      </c>
      <c r="B111" s="10" t="s">
        <v>429</v>
      </c>
      <c r="C111" s="11">
        <v>2017</v>
      </c>
      <c r="D111" s="11">
        <v>13</v>
      </c>
      <c r="E111" s="10" t="s">
        <v>320</v>
      </c>
      <c r="F111" s="11">
        <v>5.0999999999999996</v>
      </c>
      <c r="G111" s="21" t="str">
        <f>(VLOOKUP(A111,'Local Prevailing Wages'!$A$18:$J$150,10,FALSE))</f>
        <v>Yes</v>
      </c>
      <c r="H111" t="s">
        <v>478</v>
      </c>
      <c r="I111" t="b">
        <f>IF((VLOOKUP(A111,'Local Prevailing Wages'!$A$18:$J$150,10,FALSE))=G111,TRUE,FALSE)</f>
        <v>1</v>
      </c>
      <c r="K111">
        <f t="shared" si="5"/>
        <v>1</v>
      </c>
      <c r="M111" t="s">
        <v>480</v>
      </c>
      <c r="N111" t="str">
        <f t="shared" si="4"/>
        <v/>
      </c>
    </row>
    <row r="112" spans="1:14" ht="15.75" x14ac:dyDescent="0.25">
      <c r="A112" s="12">
        <v>51660</v>
      </c>
      <c r="B112" s="10" t="s">
        <v>430</v>
      </c>
      <c r="C112" s="11">
        <v>2017</v>
      </c>
      <c r="D112" s="11">
        <v>13</v>
      </c>
      <c r="E112" s="10" t="s">
        <v>320</v>
      </c>
      <c r="F112" s="11">
        <v>4.5</v>
      </c>
      <c r="G112" s="21" t="str">
        <f>(VLOOKUP(A112,'Local Prevailing Wages'!$A$18:$J$150,10,FALSE))</f>
        <v>Yes</v>
      </c>
      <c r="H112" t="s">
        <v>478</v>
      </c>
      <c r="I112" t="b">
        <f>IF((VLOOKUP(A112,'Local Prevailing Wages'!$A$18:$J$150,10,FALSE))=G112,TRUE,FALSE)</f>
        <v>1</v>
      </c>
      <c r="K112">
        <f t="shared" si="5"/>
        <v>1</v>
      </c>
      <c r="M112" t="s">
        <v>480</v>
      </c>
      <c r="N112" t="str">
        <f t="shared" si="4"/>
        <v/>
      </c>
    </row>
    <row r="113" spans="1:14" ht="15.75" x14ac:dyDescent="0.25">
      <c r="A113" s="12">
        <v>51670</v>
      </c>
      <c r="B113" s="10" t="s">
        <v>431</v>
      </c>
      <c r="C113" s="11">
        <v>2017</v>
      </c>
      <c r="D113" s="11">
        <v>13</v>
      </c>
      <c r="E113" s="10" t="s">
        <v>320</v>
      </c>
      <c r="F113" s="11">
        <v>6.1</v>
      </c>
      <c r="G113" s="21" t="str">
        <f>(VLOOKUP(A113,'Local Prevailing Wages'!$A$18:$J$150,10,FALSE))</f>
        <v>Yes</v>
      </c>
      <c r="H113" t="s">
        <v>478</v>
      </c>
      <c r="I113" t="b">
        <f>IF((VLOOKUP(A113,'Local Prevailing Wages'!$A$18:$J$150,10,FALSE))=G113,TRUE,FALSE)</f>
        <v>1</v>
      </c>
      <c r="K113">
        <f t="shared" si="5"/>
        <v>1</v>
      </c>
      <c r="M113" t="s">
        <v>480</v>
      </c>
      <c r="N113" t="str">
        <f t="shared" si="4"/>
        <v/>
      </c>
    </row>
    <row r="114" spans="1:14" ht="15.75" x14ac:dyDescent="0.25">
      <c r="A114" s="12">
        <v>51678</v>
      </c>
      <c r="B114" s="10" t="s">
        <v>432</v>
      </c>
      <c r="C114" s="11">
        <v>2017</v>
      </c>
      <c r="D114" s="11">
        <v>13</v>
      </c>
      <c r="E114" s="10" t="s">
        <v>320</v>
      </c>
      <c r="F114" s="11">
        <v>5.7</v>
      </c>
      <c r="G114" s="21" t="str">
        <f>(VLOOKUP(A114,'Local Prevailing Wages'!$A$18:$J$150,10,FALSE))</f>
        <v>Yes</v>
      </c>
      <c r="H114" t="s">
        <v>478</v>
      </c>
      <c r="I114" t="b">
        <f>IF((VLOOKUP(A114,'Local Prevailing Wages'!$A$18:$J$150,10,FALSE))=G114,TRUE,FALSE)</f>
        <v>1</v>
      </c>
      <c r="K114">
        <f t="shared" si="5"/>
        <v>1</v>
      </c>
      <c r="M114" t="s">
        <v>480</v>
      </c>
      <c r="N114" t="str">
        <f t="shared" si="4"/>
        <v/>
      </c>
    </row>
    <row r="115" spans="1:14" ht="15.75" x14ac:dyDescent="0.25">
      <c r="A115" s="12">
        <v>51680</v>
      </c>
      <c r="B115" s="10" t="s">
        <v>433</v>
      </c>
      <c r="C115" s="11">
        <v>2017</v>
      </c>
      <c r="D115" s="11">
        <v>13</v>
      </c>
      <c r="E115" s="10" t="s">
        <v>320</v>
      </c>
      <c r="F115" s="11">
        <v>5</v>
      </c>
      <c r="G115" s="21" t="str">
        <f>(VLOOKUP(A115,'Local Prevailing Wages'!$A$18:$J$150,10,FALSE))</f>
        <v>Yes</v>
      </c>
      <c r="H115" t="s">
        <v>478</v>
      </c>
      <c r="I115" t="b">
        <f>IF((VLOOKUP(A115,'Local Prevailing Wages'!$A$18:$J$150,10,FALSE))=G115,TRUE,FALSE)</f>
        <v>1</v>
      </c>
      <c r="K115">
        <f t="shared" si="5"/>
        <v>1</v>
      </c>
      <c r="M115" t="s">
        <v>480</v>
      </c>
      <c r="N115" t="str">
        <f t="shared" si="4"/>
        <v/>
      </c>
    </row>
    <row r="116" spans="1:14" ht="15.75" x14ac:dyDescent="0.25">
      <c r="A116" s="12">
        <v>51683</v>
      </c>
      <c r="B116" s="10" t="s">
        <v>434</v>
      </c>
      <c r="C116" s="11">
        <v>2017</v>
      </c>
      <c r="D116" s="11">
        <v>13</v>
      </c>
      <c r="E116" s="10" t="s">
        <v>320</v>
      </c>
      <c r="F116" s="11">
        <v>3.4</v>
      </c>
      <c r="G116" s="21" t="str">
        <f>(VLOOKUP(A116,'Local Prevailing Wages'!$A$18:$J$150,10,FALSE))</f>
        <v>No</v>
      </c>
      <c r="H116" t="s">
        <v>479</v>
      </c>
      <c r="I116" t="b">
        <f>IF((VLOOKUP(A116,'Local Prevailing Wages'!$A$18:$J$150,10,FALSE))=G116,TRUE,FALSE)</f>
        <v>1</v>
      </c>
      <c r="K116">
        <f t="shared" si="5"/>
        <v>0</v>
      </c>
      <c r="M116" t="s">
        <v>481</v>
      </c>
      <c r="N116" t="str">
        <f t="shared" si="4"/>
        <v/>
      </c>
    </row>
    <row r="117" spans="1:14" ht="15.75" x14ac:dyDescent="0.25">
      <c r="A117" s="12">
        <v>51685</v>
      </c>
      <c r="B117" s="10" t="s">
        <v>435</v>
      </c>
      <c r="C117" s="11">
        <v>2017</v>
      </c>
      <c r="D117" s="11">
        <v>13</v>
      </c>
      <c r="E117" s="10" t="s">
        <v>320</v>
      </c>
      <c r="F117" s="11">
        <v>3.4</v>
      </c>
      <c r="G117" s="21" t="str">
        <f>(VLOOKUP(A117,'Local Prevailing Wages'!$A$18:$J$150,10,FALSE))</f>
        <v>No</v>
      </c>
      <c r="H117" t="s">
        <v>479</v>
      </c>
      <c r="I117" t="b">
        <f>IF((VLOOKUP(A117,'Local Prevailing Wages'!$A$18:$J$150,10,FALSE))=G117,TRUE,FALSE)</f>
        <v>1</v>
      </c>
      <c r="K117">
        <f t="shared" si="5"/>
        <v>0</v>
      </c>
      <c r="M117" t="s">
        <v>481</v>
      </c>
      <c r="N117" t="str">
        <f t="shared" si="4"/>
        <v/>
      </c>
    </row>
    <row r="118" spans="1:14" ht="15.75" x14ac:dyDescent="0.25">
      <c r="A118" s="12">
        <v>51690</v>
      </c>
      <c r="B118" s="10" t="s">
        <v>436</v>
      </c>
      <c r="C118" s="11">
        <v>2017</v>
      </c>
      <c r="D118" s="11">
        <v>13</v>
      </c>
      <c r="E118" s="10" t="s">
        <v>320</v>
      </c>
      <c r="F118" s="11">
        <v>6.8</v>
      </c>
      <c r="G118" s="21" t="str">
        <f>(VLOOKUP(A118,'Local Prevailing Wages'!$A$18:$J$150,10,FALSE))</f>
        <v>Yes</v>
      </c>
      <c r="H118" t="s">
        <v>478</v>
      </c>
      <c r="I118" t="b">
        <f>IF((VLOOKUP(A118,'Local Prevailing Wages'!$A$18:$J$150,10,FALSE))=G118,TRUE,FALSE)</f>
        <v>1</v>
      </c>
      <c r="K118">
        <f t="shared" si="5"/>
        <v>1</v>
      </c>
      <c r="M118" t="s">
        <v>480</v>
      </c>
      <c r="N118" t="str">
        <f t="shared" si="4"/>
        <v/>
      </c>
    </row>
    <row r="119" spans="1:14" ht="15.75" x14ac:dyDescent="0.25">
      <c r="A119" s="12">
        <v>51700</v>
      </c>
      <c r="B119" s="10" t="s">
        <v>437</v>
      </c>
      <c r="C119" s="11">
        <v>2017</v>
      </c>
      <c r="D119" s="11">
        <v>13</v>
      </c>
      <c r="E119" s="10" t="s">
        <v>320</v>
      </c>
      <c r="F119" s="11">
        <v>4.7</v>
      </c>
      <c r="G119" s="21" t="str">
        <f>(VLOOKUP(A119,'Local Prevailing Wages'!$A$18:$J$150,10,FALSE))</f>
        <v>Yes</v>
      </c>
      <c r="H119" t="s">
        <v>478</v>
      </c>
      <c r="I119" t="b">
        <f>IF((VLOOKUP(A119,'Local Prevailing Wages'!$A$18:$J$150,10,FALSE))=G119,TRUE,FALSE)</f>
        <v>1</v>
      </c>
      <c r="K119">
        <f t="shared" si="5"/>
        <v>1</v>
      </c>
      <c r="M119" t="s">
        <v>480</v>
      </c>
      <c r="N119" t="str">
        <f t="shared" si="4"/>
        <v/>
      </c>
    </row>
    <row r="120" spans="1:14" ht="15.75" x14ac:dyDescent="0.25">
      <c r="A120" s="12">
        <v>51710</v>
      </c>
      <c r="B120" s="10" t="s">
        <v>438</v>
      </c>
      <c r="C120" s="11">
        <v>2017</v>
      </c>
      <c r="D120" s="11">
        <v>13</v>
      </c>
      <c r="E120" s="10" t="s">
        <v>320</v>
      </c>
      <c r="F120" s="11">
        <v>4.7</v>
      </c>
      <c r="G120" s="21" t="str">
        <f>(VLOOKUP(A120,'Local Prevailing Wages'!$A$18:$J$150,10,FALSE))</f>
        <v>Yes</v>
      </c>
      <c r="H120" t="s">
        <v>478</v>
      </c>
      <c r="I120" t="b">
        <f>IF((VLOOKUP(A120,'Local Prevailing Wages'!$A$18:$J$150,10,FALSE))=G120,TRUE,FALSE)</f>
        <v>1</v>
      </c>
      <c r="K120">
        <f t="shared" si="5"/>
        <v>1</v>
      </c>
      <c r="M120" t="s">
        <v>480</v>
      </c>
      <c r="N120" t="str">
        <f t="shared" si="4"/>
        <v/>
      </c>
    </row>
    <row r="121" spans="1:14" ht="15.75" x14ac:dyDescent="0.25">
      <c r="A121" s="12">
        <v>51720</v>
      </c>
      <c r="B121" s="10" t="s">
        <v>439</v>
      </c>
      <c r="C121" s="11">
        <v>2017</v>
      </c>
      <c r="D121" s="11">
        <v>13</v>
      </c>
      <c r="E121" s="10" t="s">
        <v>320</v>
      </c>
      <c r="F121" s="11">
        <v>5.5</v>
      </c>
      <c r="G121" s="21" t="str">
        <f>(VLOOKUP(A121,'Local Prevailing Wages'!$A$18:$J$150,10,FALSE))</f>
        <v>Yes</v>
      </c>
      <c r="H121" t="s">
        <v>478</v>
      </c>
      <c r="I121" t="b">
        <f>IF((VLOOKUP(A121,'Local Prevailing Wages'!$A$18:$J$150,10,FALSE))=G121,TRUE,FALSE)</f>
        <v>1</v>
      </c>
      <c r="K121">
        <f t="shared" si="5"/>
        <v>1</v>
      </c>
      <c r="M121" t="s">
        <v>480</v>
      </c>
      <c r="N121" t="str">
        <f t="shared" si="4"/>
        <v/>
      </c>
    </row>
    <row r="122" spans="1:14" ht="15.75" x14ac:dyDescent="0.25">
      <c r="A122" s="12">
        <v>51730</v>
      </c>
      <c r="B122" s="10" t="s">
        <v>440</v>
      </c>
      <c r="C122" s="11">
        <v>2017</v>
      </c>
      <c r="D122" s="11">
        <v>13</v>
      </c>
      <c r="E122" s="10" t="s">
        <v>320</v>
      </c>
      <c r="F122" s="11">
        <v>7.3</v>
      </c>
      <c r="G122" s="21" t="str">
        <f>(VLOOKUP(A122,'Local Prevailing Wages'!$A$18:$J$150,10,FALSE))</f>
        <v>Yes</v>
      </c>
      <c r="H122" t="s">
        <v>478</v>
      </c>
      <c r="I122" t="b">
        <f>IF((VLOOKUP(A122,'Local Prevailing Wages'!$A$18:$J$150,10,FALSE))=G122,TRUE,FALSE)</f>
        <v>1</v>
      </c>
      <c r="K122">
        <f t="shared" si="5"/>
        <v>1</v>
      </c>
      <c r="M122" t="s">
        <v>480</v>
      </c>
      <c r="N122" t="str">
        <f t="shared" si="4"/>
        <v/>
      </c>
    </row>
    <row r="123" spans="1:14" ht="15.75" x14ac:dyDescent="0.25">
      <c r="A123" s="12">
        <v>51735</v>
      </c>
      <c r="B123" s="10" t="s">
        <v>441</v>
      </c>
      <c r="C123" s="11">
        <v>2017</v>
      </c>
      <c r="D123" s="11">
        <v>13</v>
      </c>
      <c r="E123" s="10" t="s">
        <v>320</v>
      </c>
      <c r="F123" s="11">
        <v>3.5</v>
      </c>
      <c r="G123" s="21" t="str">
        <f>(VLOOKUP(A123,'Local Prevailing Wages'!$A$18:$J$150,10,FALSE))</f>
        <v>No</v>
      </c>
      <c r="H123" t="s">
        <v>479</v>
      </c>
      <c r="I123" t="b">
        <f>IF((VLOOKUP(A123,'Local Prevailing Wages'!$A$18:$J$150,10,FALSE))=G123,TRUE,FALSE)</f>
        <v>1</v>
      </c>
      <c r="K123">
        <f t="shared" si="5"/>
        <v>0</v>
      </c>
      <c r="M123" t="s">
        <v>481</v>
      </c>
      <c r="N123" t="str">
        <f t="shared" si="4"/>
        <v/>
      </c>
    </row>
    <row r="124" spans="1:14" ht="15.75" x14ac:dyDescent="0.25">
      <c r="A124" s="12">
        <v>51740</v>
      </c>
      <c r="B124" s="10" t="s">
        <v>442</v>
      </c>
      <c r="C124" s="11">
        <v>2017</v>
      </c>
      <c r="D124" s="11">
        <v>13</v>
      </c>
      <c r="E124" s="10" t="s">
        <v>320</v>
      </c>
      <c r="F124" s="11">
        <v>5.4</v>
      </c>
      <c r="G124" s="21" t="str">
        <f>(VLOOKUP(A124,'Local Prevailing Wages'!$A$18:$J$150,10,FALSE))</f>
        <v>Yes</v>
      </c>
      <c r="H124" t="s">
        <v>478</v>
      </c>
      <c r="I124" t="b">
        <f>IF((VLOOKUP(A124,'Local Prevailing Wages'!$A$18:$J$150,10,FALSE))=G124,TRUE,FALSE)</f>
        <v>1</v>
      </c>
      <c r="K124">
        <f t="shared" si="5"/>
        <v>1</v>
      </c>
      <c r="M124" t="s">
        <v>480</v>
      </c>
      <c r="N124" t="str">
        <f t="shared" si="4"/>
        <v/>
      </c>
    </row>
    <row r="125" spans="1:14" ht="15.75" x14ac:dyDescent="0.25">
      <c r="A125" s="12">
        <v>51750</v>
      </c>
      <c r="B125" s="10" t="s">
        <v>443</v>
      </c>
      <c r="C125" s="11">
        <v>2017</v>
      </c>
      <c r="D125" s="11">
        <v>13</v>
      </c>
      <c r="E125" s="10" t="s">
        <v>320</v>
      </c>
      <c r="F125" s="11">
        <v>5</v>
      </c>
      <c r="G125" s="21" t="str">
        <f>(VLOOKUP(A125,'Local Prevailing Wages'!$A$18:$J$150,10,FALSE))</f>
        <v>Yes</v>
      </c>
      <c r="H125" t="s">
        <v>478</v>
      </c>
      <c r="I125" t="b">
        <f>IF((VLOOKUP(A125,'Local Prevailing Wages'!$A$18:$J$150,10,FALSE))=G125,TRUE,FALSE)</f>
        <v>1</v>
      </c>
      <c r="K125">
        <f t="shared" si="5"/>
        <v>1</v>
      </c>
      <c r="M125" t="s">
        <v>480</v>
      </c>
      <c r="N125" t="str">
        <f t="shared" si="4"/>
        <v/>
      </c>
    </row>
    <row r="126" spans="1:14" ht="15.75" x14ac:dyDescent="0.25">
      <c r="A126" s="12">
        <v>51760</v>
      </c>
      <c r="B126" s="10" t="s">
        <v>444</v>
      </c>
      <c r="C126" s="11">
        <v>2017</v>
      </c>
      <c r="D126" s="11">
        <v>13</v>
      </c>
      <c r="E126" s="10" t="s">
        <v>320</v>
      </c>
      <c r="F126" s="11">
        <v>4.4000000000000004</v>
      </c>
      <c r="G126" s="21" t="str">
        <f>(VLOOKUP(A126,'Local Prevailing Wages'!$A$18:$J$150,10,FALSE))</f>
        <v>Yes</v>
      </c>
      <c r="H126" t="s">
        <v>478</v>
      </c>
      <c r="I126" t="b">
        <f>IF((VLOOKUP(A126,'Local Prevailing Wages'!$A$18:$J$150,10,FALSE))=G126,TRUE,FALSE)</f>
        <v>1</v>
      </c>
      <c r="K126">
        <f t="shared" si="5"/>
        <v>1</v>
      </c>
      <c r="M126" t="s">
        <v>480</v>
      </c>
      <c r="N126" t="str">
        <f t="shared" si="4"/>
        <v/>
      </c>
    </row>
    <row r="127" spans="1:14" ht="15.75" x14ac:dyDescent="0.25">
      <c r="A127" s="12">
        <v>51770</v>
      </c>
      <c r="B127" s="10" t="s">
        <v>445</v>
      </c>
      <c r="C127" s="11">
        <v>2017</v>
      </c>
      <c r="D127" s="11">
        <v>13</v>
      </c>
      <c r="E127" s="10" t="s">
        <v>320</v>
      </c>
      <c r="F127" s="11">
        <v>4.2</v>
      </c>
      <c r="G127" s="21" t="str">
        <f>(VLOOKUP(A127,'Local Prevailing Wages'!$A$18:$J$150,10,FALSE))</f>
        <v>No</v>
      </c>
      <c r="H127" t="s">
        <v>479</v>
      </c>
      <c r="I127" t="b">
        <f>IF((VLOOKUP(A127,'Local Prevailing Wages'!$A$18:$J$150,10,FALSE))=G127,TRUE,FALSE)</f>
        <v>1</v>
      </c>
      <c r="K127">
        <f t="shared" si="5"/>
        <v>0</v>
      </c>
      <c r="M127" t="s">
        <v>481</v>
      </c>
      <c r="N127" t="str">
        <f t="shared" si="4"/>
        <v/>
      </c>
    </row>
    <row r="128" spans="1:14" ht="15.75" x14ac:dyDescent="0.25">
      <c r="A128" s="12">
        <v>51775</v>
      </c>
      <c r="B128" s="10" t="s">
        <v>446</v>
      </c>
      <c r="C128" s="11">
        <v>2017</v>
      </c>
      <c r="D128" s="11">
        <v>13</v>
      </c>
      <c r="E128" s="10" t="s">
        <v>320</v>
      </c>
      <c r="F128" s="11">
        <v>3.8</v>
      </c>
      <c r="G128" s="21" t="str">
        <f>(VLOOKUP(A128,'Local Prevailing Wages'!$A$18:$J$150,10,FALSE))</f>
        <v>No</v>
      </c>
      <c r="H128" t="s">
        <v>479</v>
      </c>
      <c r="I128" t="b">
        <f>IF((VLOOKUP(A128,'Local Prevailing Wages'!$A$18:$J$150,10,FALSE))=G128,TRUE,FALSE)</f>
        <v>1</v>
      </c>
      <c r="K128">
        <f t="shared" si="5"/>
        <v>0</v>
      </c>
      <c r="M128" t="s">
        <v>481</v>
      </c>
      <c r="N128" t="str">
        <f t="shared" si="4"/>
        <v/>
      </c>
    </row>
    <row r="129" spans="1:14" ht="15.75" x14ac:dyDescent="0.25">
      <c r="A129" s="12">
        <v>51790</v>
      </c>
      <c r="B129" s="10" t="s">
        <v>447</v>
      </c>
      <c r="C129" s="11">
        <v>2017</v>
      </c>
      <c r="D129" s="11">
        <v>13</v>
      </c>
      <c r="E129" s="10" t="s">
        <v>320</v>
      </c>
      <c r="F129" s="11">
        <v>3.7</v>
      </c>
      <c r="G129" s="21" t="str">
        <f>(VLOOKUP(A129,'Local Prevailing Wages'!$A$18:$J$150,10,FALSE))</f>
        <v>No</v>
      </c>
      <c r="H129" t="s">
        <v>479</v>
      </c>
      <c r="I129" t="b">
        <f>IF((VLOOKUP(A129,'Local Prevailing Wages'!$A$18:$J$150,10,FALSE))=G129,TRUE,FALSE)</f>
        <v>1</v>
      </c>
      <c r="K129">
        <f t="shared" si="5"/>
        <v>0</v>
      </c>
      <c r="M129" t="s">
        <v>481</v>
      </c>
      <c r="N129" t="str">
        <f t="shared" si="4"/>
        <v/>
      </c>
    </row>
    <row r="130" spans="1:14" ht="15.75" x14ac:dyDescent="0.25">
      <c r="A130" s="12">
        <v>51800</v>
      </c>
      <c r="B130" s="10" t="s">
        <v>448</v>
      </c>
      <c r="C130" s="11">
        <v>2017</v>
      </c>
      <c r="D130" s="11">
        <v>13</v>
      </c>
      <c r="E130" s="10" t="s">
        <v>320</v>
      </c>
      <c r="F130" s="11">
        <v>4.2</v>
      </c>
      <c r="G130" s="19" t="str">
        <f>(VLOOKUP(A130,'Local Prevailing Wages'!$A$18:$J$150,10,FALSE))</f>
        <v>No</v>
      </c>
      <c r="H130" t="s">
        <v>478</v>
      </c>
      <c r="I130" t="b">
        <f>IF((VLOOKUP(A130,'Local Prevailing Wages'!$A$18:$J$150,10,FALSE))=G130,TRUE,FALSE)</f>
        <v>1</v>
      </c>
      <c r="K130">
        <f t="shared" si="5"/>
        <v>0</v>
      </c>
      <c r="M130" t="s">
        <v>481</v>
      </c>
      <c r="N130" t="str">
        <f t="shared" si="4"/>
        <v/>
      </c>
    </row>
    <row r="131" spans="1:14" ht="15.75" x14ac:dyDescent="0.25">
      <c r="A131" s="12">
        <v>51810</v>
      </c>
      <c r="B131" s="10" t="s">
        <v>449</v>
      </c>
      <c r="C131" s="11">
        <v>2017</v>
      </c>
      <c r="D131" s="11">
        <v>13</v>
      </c>
      <c r="E131" s="10" t="s">
        <v>320</v>
      </c>
      <c r="F131" s="11">
        <v>3.6</v>
      </c>
      <c r="G131" s="21" t="str">
        <f>(VLOOKUP(A131,'Local Prevailing Wages'!$A$18:$J$150,10,FALSE))</f>
        <v>No</v>
      </c>
      <c r="H131" t="s">
        <v>479</v>
      </c>
      <c r="I131" t="b">
        <f>IF((VLOOKUP(A131,'Local Prevailing Wages'!$A$18:$J$150,10,FALSE))=G131,TRUE,FALSE)</f>
        <v>1</v>
      </c>
      <c r="K131">
        <f t="shared" si="5"/>
        <v>0</v>
      </c>
      <c r="M131" t="s">
        <v>481</v>
      </c>
      <c r="N131" t="str">
        <f t="shared" ref="N131:N134" si="6">IF(G131=M131,"",1)</f>
        <v/>
      </c>
    </row>
    <row r="132" spans="1:14" ht="15.75" x14ac:dyDescent="0.25">
      <c r="A132" s="12">
        <v>51820</v>
      </c>
      <c r="B132" s="10" t="s">
        <v>450</v>
      </c>
      <c r="C132" s="11">
        <v>2017</v>
      </c>
      <c r="D132" s="11">
        <v>13</v>
      </c>
      <c r="E132" s="10" t="s">
        <v>320</v>
      </c>
      <c r="F132" s="11">
        <v>4.0999999999999996</v>
      </c>
      <c r="G132" s="21" t="str">
        <f>(VLOOKUP(A132,'Local Prevailing Wages'!$A$18:$J$150,10,FALSE))</f>
        <v>No</v>
      </c>
      <c r="H132" t="s">
        <v>479</v>
      </c>
      <c r="I132" t="b">
        <f>IF((VLOOKUP(A132,'Local Prevailing Wages'!$A$18:$J$150,10,FALSE))=G132,TRUE,FALSE)</f>
        <v>1</v>
      </c>
      <c r="K132">
        <f t="shared" si="5"/>
        <v>0</v>
      </c>
      <c r="M132" t="s">
        <v>481</v>
      </c>
      <c r="N132" t="str">
        <f t="shared" si="6"/>
        <v/>
      </c>
    </row>
    <row r="133" spans="1:14" ht="15.75" x14ac:dyDescent="0.25">
      <c r="A133" s="12">
        <v>51830</v>
      </c>
      <c r="B133" s="10" t="s">
        <v>451</v>
      </c>
      <c r="C133" s="11">
        <v>2017</v>
      </c>
      <c r="D133" s="11">
        <v>13</v>
      </c>
      <c r="E133" s="10" t="s">
        <v>320</v>
      </c>
      <c r="F133" s="11">
        <v>5.3</v>
      </c>
      <c r="G133" s="21" t="str">
        <f>(VLOOKUP(A133,'Local Prevailing Wages'!$A$18:$J$150,10,FALSE))</f>
        <v>Yes</v>
      </c>
      <c r="H133" t="s">
        <v>478</v>
      </c>
      <c r="I133" t="b">
        <f>IF((VLOOKUP(A133,'Local Prevailing Wages'!$A$18:$J$150,10,FALSE))=G133,TRUE,FALSE)</f>
        <v>1</v>
      </c>
      <c r="K133">
        <f t="shared" si="5"/>
        <v>1</v>
      </c>
      <c r="M133" t="s">
        <v>480</v>
      </c>
      <c r="N133" t="str">
        <f t="shared" si="6"/>
        <v/>
      </c>
    </row>
    <row r="134" spans="1:14" ht="15.75" x14ac:dyDescent="0.25">
      <c r="A134" s="12">
        <v>51840</v>
      </c>
      <c r="B134" s="10" t="s">
        <v>452</v>
      </c>
      <c r="C134" s="11">
        <v>2017</v>
      </c>
      <c r="D134" s="11">
        <v>13</v>
      </c>
      <c r="E134" s="10" t="s">
        <v>320</v>
      </c>
      <c r="F134" s="11">
        <v>3.6</v>
      </c>
      <c r="G134" s="21" t="str">
        <f>(VLOOKUP(A134,'Local Prevailing Wages'!$A$18:$J$150,10,FALSE))</f>
        <v>No</v>
      </c>
      <c r="H134" t="s">
        <v>479</v>
      </c>
      <c r="I134" t="b">
        <f>IF((VLOOKUP(A134,'Local Prevailing Wages'!$A$18:$J$150,10,FALSE))=G134,TRUE,FALSE)</f>
        <v>1</v>
      </c>
      <c r="K134">
        <f t="shared" si="5"/>
        <v>0</v>
      </c>
      <c r="M134" t="s">
        <v>481</v>
      </c>
      <c r="N134" t="str">
        <f t="shared" si="6"/>
        <v/>
      </c>
    </row>
    <row r="136" spans="1:14" ht="15" x14ac:dyDescent="0.25">
      <c r="A136" s="2">
        <v>13720</v>
      </c>
      <c r="B136" s="10" t="s">
        <v>453</v>
      </c>
      <c r="C136" s="11">
        <v>2017</v>
      </c>
      <c r="D136" s="11">
        <v>13</v>
      </c>
      <c r="E136" s="10" t="s">
        <v>320</v>
      </c>
      <c r="F136" s="11">
        <v>6.8</v>
      </c>
    </row>
    <row r="137" spans="1:14" ht="15" x14ac:dyDescent="0.25">
      <c r="A137" s="2">
        <v>13980</v>
      </c>
      <c r="B137" s="18" t="s">
        <v>454</v>
      </c>
      <c r="C137" s="11">
        <v>2017</v>
      </c>
      <c r="D137" s="11">
        <v>13</v>
      </c>
      <c r="E137" s="10" t="s">
        <v>320</v>
      </c>
      <c r="F137" s="11">
        <v>4.3</v>
      </c>
    </row>
    <row r="138" spans="1:14" ht="15" x14ac:dyDescent="0.25">
      <c r="A138" s="2">
        <v>14140</v>
      </c>
      <c r="B138" s="10" t="s">
        <v>455</v>
      </c>
      <c r="C138" s="11">
        <v>2017</v>
      </c>
      <c r="D138" s="11">
        <v>13</v>
      </c>
      <c r="E138" s="10" t="s">
        <v>320</v>
      </c>
      <c r="F138" s="11">
        <v>5.9</v>
      </c>
    </row>
    <row r="139" spans="1:14" ht="15" x14ac:dyDescent="0.25">
      <c r="A139" s="2">
        <v>16820</v>
      </c>
      <c r="B139" s="18" t="s">
        <v>418</v>
      </c>
      <c r="C139" s="11">
        <v>2017</v>
      </c>
      <c r="D139" s="11">
        <v>13</v>
      </c>
      <c r="E139" s="10" t="s">
        <v>320</v>
      </c>
      <c r="F139" s="11">
        <v>3.3</v>
      </c>
    </row>
    <row r="140" spans="1:14" ht="15" x14ac:dyDescent="0.25">
      <c r="A140" s="2">
        <v>19260</v>
      </c>
      <c r="B140" s="10" t="s">
        <v>422</v>
      </c>
      <c r="C140" s="11">
        <v>2017</v>
      </c>
      <c r="D140" s="11">
        <v>13</v>
      </c>
      <c r="E140" s="10" t="s">
        <v>320</v>
      </c>
      <c r="F140" s="11">
        <v>5.0999999999999996</v>
      </c>
    </row>
    <row r="141" spans="1:14" ht="15" x14ac:dyDescent="0.25">
      <c r="A141" s="2">
        <v>25500</v>
      </c>
      <c r="B141" s="18" t="s">
        <v>430</v>
      </c>
      <c r="C141" s="11">
        <v>2017</v>
      </c>
      <c r="D141" s="11">
        <v>13</v>
      </c>
      <c r="E141" s="10" t="s">
        <v>320</v>
      </c>
      <c r="F141" s="11">
        <v>3.7</v>
      </c>
    </row>
    <row r="142" spans="1:14" ht="15" x14ac:dyDescent="0.25">
      <c r="A142" s="2">
        <v>28700</v>
      </c>
      <c r="B142" s="18" t="s">
        <v>416</v>
      </c>
      <c r="C142" s="11">
        <v>2017</v>
      </c>
      <c r="D142" s="11">
        <v>13</v>
      </c>
      <c r="E142" s="10" t="s">
        <v>320</v>
      </c>
      <c r="F142" s="11">
        <v>4.2</v>
      </c>
    </row>
    <row r="143" spans="1:14" ht="15" x14ac:dyDescent="0.25">
      <c r="A143" s="2">
        <v>31340</v>
      </c>
      <c r="B143" s="18" t="s">
        <v>433</v>
      </c>
      <c r="C143" s="11">
        <v>2017</v>
      </c>
      <c r="D143" s="11">
        <v>13</v>
      </c>
      <c r="E143" s="10" t="s">
        <v>320</v>
      </c>
      <c r="F143" s="11">
        <v>4.3</v>
      </c>
    </row>
    <row r="144" spans="1:14" ht="15" x14ac:dyDescent="0.25">
      <c r="A144" s="2">
        <v>32300</v>
      </c>
      <c r="B144" s="10" t="s">
        <v>436</v>
      </c>
      <c r="C144" s="11">
        <v>2017</v>
      </c>
      <c r="D144" s="11">
        <v>13</v>
      </c>
      <c r="E144" s="10" t="s">
        <v>320</v>
      </c>
      <c r="F144" s="11">
        <v>5.3</v>
      </c>
    </row>
    <row r="145" spans="1:6" ht="15" x14ac:dyDescent="0.25">
      <c r="A145" s="2">
        <v>40060</v>
      </c>
      <c r="B145" s="18" t="s">
        <v>395</v>
      </c>
      <c r="C145" s="11">
        <v>2017</v>
      </c>
      <c r="D145" s="11">
        <v>13</v>
      </c>
      <c r="E145" s="10" t="s">
        <v>320</v>
      </c>
      <c r="F145" s="11">
        <v>3.9</v>
      </c>
    </row>
    <row r="146" spans="1:6" ht="15" x14ac:dyDescent="0.25">
      <c r="A146" s="2">
        <v>40220</v>
      </c>
      <c r="B146" s="18" t="s">
        <v>396</v>
      </c>
      <c r="C146" s="11">
        <v>2017</v>
      </c>
      <c r="D146" s="11">
        <v>13</v>
      </c>
      <c r="E146" s="10" t="s">
        <v>320</v>
      </c>
      <c r="F146" s="11">
        <v>3.8</v>
      </c>
    </row>
    <row r="147" spans="1:6" ht="30" x14ac:dyDescent="0.25">
      <c r="A147" s="2">
        <v>44420</v>
      </c>
      <c r="B147" s="18" t="s">
        <v>456</v>
      </c>
      <c r="C147" s="11">
        <v>2017</v>
      </c>
      <c r="D147" s="11">
        <v>13</v>
      </c>
      <c r="E147" s="10" t="s">
        <v>320</v>
      </c>
      <c r="F147" s="11">
        <v>3.6</v>
      </c>
    </row>
    <row r="148" spans="1:6" ht="15" x14ac:dyDescent="0.25">
      <c r="A148" s="2">
        <v>47260</v>
      </c>
      <c r="B148" s="18" t="s">
        <v>457</v>
      </c>
      <c r="C148" s="11">
        <v>2017</v>
      </c>
      <c r="D148" s="11">
        <v>13</v>
      </c>
      <c r="E148" s="10" t="s">
        <v>320</v>
      </c>
      <c r="F148" s="11">
        <v>4.2</v>
      </c>
    </row>
    <row r="149" spans="1:6" ht="30" x14ac:dyDescent="0.25">
      <c r="A149" s="2">
        <v>47900</v>
      </c>
      <c r="B149" s="18" t="s">
        <v>458</v>
      </c>
      <c r="C149" s="11">
        <v>2017</v>
      </c>
      <c r="D149" s="11">
        <v>13</v>
      </c>
      <c r="E149" s="10" t="s">
        <v>320</v>
      </c>
      <c r="F149" s="11">
        <v>3.1</v>
      </c>
    </row>
    <row r="150" spans="1:6" ht="15" x14ac:dyDescent="0.25">
      <c r="A150" s="2">
        <v>49020</v>
      </c>
      <c r="B150" s="17" t="s">
        <v>452</v>
      </c>
      <c r="C150" s="14">
        <v>2017</v>
      </c>
      <c r="D150" s="14">
        <v>13</v>
      </c>
      <c r="E150" s="13" t="s">
        <v>320</v>
      </c>
      <c r="F150" s="14">
        <v>3.3</v>
      </c>
    </row>
    <row r="151" spans="1:6" ht="15" x14ac:dyDescent="0.25">
      <c r="A151" s="15"/>
      <c r="B151" s="15"/>
      <c r="C151" s="15"/>
      <c r="D151" s="15"/>
      <c r="E151" s="15"/>
      <c r="F151" s="15"/>
    </row>
    <row r="152" spans="1:6" ht="15" x14ac:dyDescent="0.25">
      <c r="A152" s="16">
        <v>51000</v>
      </c>
      <c r="B152" s="10" t="s">
        <v>303</v>
      </c>
      <c r="C152" s="11">
        <v>2017</v>
      </c>
      <c r="D152" s="11">
        <v>13</v>
      </c>
      <c r="E152" s="10" t="s">
        <v>320</v>
      </c>
      <c r="F152" s="11">
        <v>3.8</v>
      </c>
    </row>
    <row r="156" spans="1:6" x14ac:dyDescent="0.2">
      <c r="A156" s="1" t="s">
        <v>476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36"/>
  <sheetViews>
    <sheetView workbookViewId="0"/>
  </sheetViews>
  <sheetFormatPr defaultRowHeight="12.75" x14ac:dyDescent="0.2"/>
  <cols>
    <col min="1" max="1" width="6" style="2" bestFit="1" customWidth="1"/>
    <col min="2" max="2" width="21" bestFit="1" customWidth="1"/>
    <col min="3" max="3" width="23.7109375" style="3" bestFit="1" customWidth="1"/>
    <col min="4" max="4" width="22.7109375" bestFit="1" customWidth="1"/>
    <col min="5" max="5" width="23.28515625" style="4" bestFit="1" customWidth="1"/>
  </cols>
  <sheetData>
    <row r="1" spans="1:6" x14ac:dyDescent="0.2">
      <c r="A1" s="2" t="s">
        <v>161</v>
      </c>
      <c r="B1" t="s">
        <v>163</v>
      </c>
      <c r="C1" s="3" t="s">
        <v>164</v>
      </c>
      <c r="D1" t="s">
        <v>165</v>
      </c>
      <c r="E1" s="4" t="s">
        <v>166</v>
      </c>
      <c r="F1" s="1" t="s">
        <v>489</v>
      </c>
    </row>
    <row r="2" spans="1:6" x14ac:dyDescent="0.2">
      <c r="A2" s="2">
        <v>0</v>
      </c>
      <c r="B2" t="s">
        <v>488</v>
      </c>
      <c r="C2" s="3">
        <v>42583651</v>
      </c>
      <c r="D2" s="5">
        <v>13.4</v>
      </c>
      <c r="E2" s="4">
        <v>60336</v>
      </c>
      <c r="F2">
        <v>2017</v>
      </c>
    </row>
    <row r="3" spans="1:6" x14ac:dyDescent="0.2">
      <c r="A3" s="2">
        <v>51000</v>
      </c>
      <c r="B3" t="s">
        <v>162</v>
      </c>
      <c r="C3" s="3">
        <v>876438</v>
      </c>
      <c r="D3" s="5">
        <v>10.7</v>
      </c>
      <c r="E3" s="4">
        <v>71518</v>
      </c>
      <c r="F3">
        <v>2017</v>
      </c>
    </row>
    <row r="4" spans="1:6" x14ac:dyDescent="0.2">
      <c r="A4" s="2">
        <v>51001</v>
      </c>
      <c r="B4" t="s">
        <v>167</v>
      </c>
      <c r="C4" s="3">
        <v>5715</v>
      </c>
      <c r="D4" s="5">
        <v>17.8</v>
      </c>
      <c r="E4" s="4">
        <v>44038</v>
      </c>
      <c r="F4">
        <v>2017</v>
      </c>
    </row>
    <row r="5" spans="1:6" x14ac:dyDescent="0.2">
      <c r="A5" s="2">
        <v>51003</v>
      </c>
      <c r="B5" t="s">
        <v>168</v>
      </c>
      <c r="C5" s="3">
        <v>8015</v>
      </c>
      <c r="D5" s="5">
        <v>7.9</v>
      </c>
      <c r="E5" s="4">
        <v>77591</v>
      </c>
      <c r="F5">
        <v>2017</v>
      </c>
    </row>
    <row r="6" spans="1:6" x14ac:dyDescent="0.2">
      <c r="A6" s="2">
        <v>51005</v>
      </c>
      <c r="B6" t="s">
        <v>170</v>
      </c>
      <c r="C6" s="3">
        <v>2160</v>
      </c>
      <c r="D6" s="5">
        <v>14.5</v>
      </c>
      <c r="E6" s="4">
        <v>49655</v>
      </c>
      <c r="F6">
        <v>2017</v>
      </c>
    </row>
    <row r="7" spans="1:6" x14ac:dyDescent="0.2">
      <c r="A7" s="2">
        <v>51007</v>
      </c>
      <c r="B7" t="s">
        <v>171</v>
      </c>
      <c r="C7" s="3">
        <v>1466</v>
      </c>
      <c r="D7" s="5">
        <v>11.4</v>
      </c>
      <c r="E7" s="4">
        <v>54979</v>
      </c>
      <c r="F7">
        <v>2017</v>
      </c>
    </row>
    <row r="8" spans="1:6" x14ac:dyDescent="0.2">
      <c r="A8" s="2">
        <v>51009</v>
      </c>
      <c r="B8" t="s">
        <v>172</v>
      </c>
      <c r="C8" s="3">
        <v>3855</v>
      </c>
      <c r="D8" s="5">
        <v>12.7</v>
      </c>
      <c r="E8" s="4">
        <v>48980</v>
      </c>
      <c r="F8">
        <v>2017</v>
      </c>
    </row>
    <row r="9" spans="1:6" x14ac:dyDescent="0.2">
      <c r="A9" s="2">
        <v>51011</v>
      </c>
      <c r="B9" t="s">
        <v>173</v>
      </c>
      <c r="C9" s="3">
        <v>1855</v>
      </c>
      <c r="D9" s="5">
        <v>11.9</v>
      </c>
      <c r="E9" s="4">
        <v>50148</v>
      </c>
      <c r="F9">
        <v>2017</v>
      </c>
    </row>
    <row r="10" spans="1:6" x14ac:dyDescent="0.2">
      <c r="A10" s="2">
        <v>51013</v>
      </c>
      <c r="B10" t="s">
        <v>174</v>
      </c>
      <c r="C10" s="3">
        <v>13284</v>
      </c>
      <c r="D10" s="5">
        <v>5.7</v>
      </c>
      <c r="E10" s="4">
        <v>114705</v>
      </c>
      <c r="F10">
        <v>2017</v>
      </c>
    </row>
    <row r="11" spans="1:6" x14ac:dyDescent="0.2">
      <c r="A11" s="2">
        <v>51015</v>
      </c>
      <c r="B11" t="s">
        <v>175</v>
      </c>
      <c r="C11" s="3">
        <v>6411</v>
      </c>
      <c r="D11" s="5">
        <v>8.9</v>
      </c>
      <c r="E11" s="4">
        <v>58368</v>
      </c>
      <c r="F11">
        <v>2017</v>
      </c>
    </row>
    <row r="12" spans="1:6" x14ac:dyDescent="0.2">
      <c r="A12" s="2">
        <v>51017</v>
      </c>
      <c r="B12" t="s">
        <v>176</v>
      </c>
      <c r="C12" s="3">
        <v>428</v>
      </c>
      <c r="D12" s="5">
        <v>10.1</v>
      </c>
      <c r="E12" s="4">
        <v>48753</v>
      </c>
      <c r="F12">
        <v>2017</v>
      </c>
    </row>
    <row r="13" spans="1:6" x14ac:dyDescent="0.2">
      <c r="A13" s="2">
        <v>51019</v>
      </c>
      <c r="B13" t="s">
        <v>177</v>
      </c>
      <c r="C13" s="3">
        <v>6949</v>
      </c>
      <c r="D13" s="5">
        <v>9</v>
      </c>
      <c r="E13" s="4">
        <v>65172</v>
      </c>
      <c r="F13">
        <v>2017</v>
      </c>
    </row>
    <row r="14" spans="1:6" x14ac:dyDescent="0.2">
      <c r="A14" s="2">
        <v>51021</v>
      </c>
      <c r="B14" t="s">
        <v>178</v>
      </c>
      <c r="C14" s="3">
        <v>772</v>
      </c>
      <c r="D14" s="5">
        <v>13.7</v>
      </c>
      <c r="E14" s="4">
        <v>45564</v>
      </c>
      <c r="F14">
        <v>2017</v>
      </c>
    </row>
    <row r="15" spans="1:6" x14ac:dyDescent="0.2">
      <c r="A15" s="2">
        <v>51023</v>
      </c>
      <c r="B15" t="s">
        <v>179</v>
      </c>
      <c r="C15" s="3">
        <v>2102</v>
      </c>
      <c r="D15" s="5">
        <v>6.4</v>
      </c>
      <c r="E15" s="4">
        <v>70388</v>
      </c>
      <c r="F15">
        <v>2017</v>
      </c>
    </row>
    <row r="16" spans="1:6" x14ac:dyDescent="0.2">
      <c r="A16" s="2">
        <v>51025</v>
      </c>
      <c r="B16" t="s">
        <v>181</v>
      </c>
      <c r="C16" s="3">
        <v>3093</v>
      </c>
      <c r="D16" s="5">
        <v>21.5</v>
      </c>
      <c r="E16" s="4">
        <v>42569</v>
      </c>
      <c r="F16">
        <v>2017</v>
      </c>
    </row>
    <row r="17" spans="1:6" x14ac:dyDescent="0.2">
      <c r="A17" s="2">
        <v>51027</v>
      </c>
      <c r="B17" t="s">
        <v>182</v>
      </c>
      <c r="C17" s="3">
        <v>5734</v>
      </c>
      <c r="D17" s="5">
        <v>27.9</v>
      </c>
      <c r="E17" s="4">
        <v>32993</v>
      </c>
      <c r="F17">
        <v>2017</v>
      </c>
    </row>
    <row r="18" spans="1:6" x14ac:dyDescent="0.2">
      <c r="A18" s="2">
        <v>51029</v>
      </c>
      <c r="B18" t="s">
        <v>183</v>
      </c>
      <c r="C18" s="3">
        <v>2600</v>
      </c>
      <c r="D18" s="5">
        <v>17.5</v>
      </c>
      <c r="E18" s="4">
        <v>41763</v>
      </c>
      <c r="F18">
        <v>2017</v>
      </c>
    </row>
    <row r="19" spans="1:6" x14ac:dyDescent="0.2">
      <c r="A19" s="2">
        <v>51031</v>
      </c>
      <c r="B19" t="s">
        <v>185</v>
      </c>
      <c r="C19" s="3">
        <v>6157</v>
      </c>
      <c r="D19" s="5">
        <v>11.3</v>
      </c>
      <c r="E19" s="4">
        <v>50849</v>
      </c>
      <c r="F19">
        <v>2017</v>
      </c>
    </row>
    <row r="20" spans="1:6" x14ac:dyDescent="0.2">
      <c r="A20" s="2">
        <v>51033</v>
      </c>
      <c r="B20" t="s">
        <v>186</v>
      </c>
      <c r="C20" s="3">
        <v>2859</v>
      </c>
      <c r="D20" s="5">
        <v>9.6</v>
      </c>
      <c r="E20" s="4">
        <v>62207</v>
      </c>
      <c r="F20">
        <v>2017</v>
      </c>
    </row>
    <row r="21" spans="1:6" x14ac:dyDescent="0.2">
      <c r="A21" s="2">
        <v>51035</v>
      </c>
      <c r="B21" t="s">
        <v>187</v>
      </c>
      <c r="C21" s="3">
        <v>4947</v>
      </c>
      <c r="D21" s="5">
        <v>16.8</v>
      </c>
      <c r="E21" s="4">
        <v>42262</v>
      </c>
      <c r="F21">
        <v>2017</v>
      </c>
    </row>
    <row r="22" spans="1:6" x14ac:dyDescent="0.2">
      <c r="A22" s="2">
        <v>51036</v>
      </c>
      <c r="B22" t="s">
        <v>188</v>
      </c>
      <c r="C22" s="3">
        <v>835</v>
      </c>
      <c r="D22" s="5">
        <v>12</v>
      </c>
      <c r="E22" s="4">
        <v>54504</v>
      </c>
      <c r="F22">
        <v>2017</v>
      </c>
    </row>
    <row r="23" spans="1:6" x14ac:dyDescent="0.2">
      <c r="A23" s="2">
        <v>51037</v>
      </c>
      <c r="B23" t="s">
        <v>189</v>
      </c>
      <c r="C23" s="3">
        <v>2073</v>
      </c>
      <c r="D23" s="5">
        <v>17.399999999999999</v>
      </c>
      <c r="E23" s="4">
        <v>40864</v>
      </c>
      <c r="F23">
        <v>2017</v>
      </c>
    </row>
    <row r="24" spans="1:6" x14ac:dyDescent="0.2">
      <c r="A24" s="2">
        <v>51041</v>
      </c>
      <c r="B24" t="s">
        <v>192</v>
      </c>
      <c r="C24" s="3">
        <v>22626</v>
      </c>
      <c r="D24" s="5">
        <v>6.7</v>
      </c>
      <c r="E24" s="4">
        <v>80573</v>
      </c>
      <c r="F24">
        <v>2017</v>
      </c>
    </row>
    <row r="25" spans="1:6" x14ac:dyDescent="0.2">
      <c r="A25" s="2">
        <v>51043</v>
      </c>
      <c r="B25" t="s">
        <v>193</v>
      </c>
      <c r="C25" s="3">
        <v>953</v>
      </c>
      <c r="D25" s="5">
        <v>6.7</v>
      </c>
      <c r="E25" s="4">
        <v>76359</v>
      </c>
      <c r="F25">
        <v>2017</v>
      </c>
    </row>
    <row r="26" spans="1:6" x14ac:dyDescent="0.2">
      <c r="A26" s="2">
        <v>51045</v>
      </c>
      <c r="B26" t="s">
        <v>196</v>
      </c>
      <c r="C26" s="3">
        <v>590</v>
      </c>
      <c r="D26" s="5">
        <v>11.7</v>
      </c>
      <c r="E26" s="4">
        <v>50210</v>
      </c>
      <c r="F26">
        <v>2017</v>
      </c>
    </row>
    <row r="27" spans="1:6" x14ac:dyDescent="0.2">
      <c r="A27" s="2">
        <v>51047</v>
      </c>
      <c r="B27" t="s">
        <v>197</v>
      </c>
      <c r="C27" s="3">
        <v>4900</v>
      </c>
      <c r="D27" s="5">
        <v>9.9</v>
      </c>
      <c r="E27" s="4">
        <v>69318</v>
      </c>
      <c r="F27">
        <v>2017</v>
      </c>
    </row>
    <row r="28" spans="1:6" x14ac:dyDescent="0.2">
      <c r="A28" s="2">
        <v>51049</v>
      </c>
      <c r="B28" t="s">
        <v>198</v>
      </c>
      <c r="C28" s="3">
        <v>1498</v>
      </c>
      <c r="D28" s="5">
        <v>15.3</v>
      </c>
      <c r="E28" s="4">
        <v>44699</v>
      </c>
      <c r="F28">
        <v>2017</v>
      </c>
    </row>
    <row r="29" spans="1:6" x14ac:dyDescent="0.2">
      <c r="A29" s="2">
        <v>51051</v>
      </c>
      <c r="B29" t="s">
        <v>200</v>
      </c>
      <c r="C29" s="3">
        <v>3569</v>
      </c>
      <c r="D29" s="5">
        <v>25</v>
      </c>
      <c r="E29" s="4">
        <v>33383</v>
      </c>
      <c r="F29">
        <v>2017</v>
      </c>
    </row>
    <row r="30" spans="1:6" x14ac:dyDescent="0.2">
      <c r="A30" s="2">
        <v>51053</v>
      </c>
      <c r="B30" t="s">
        <v>201</v>
      </c>
      <c r="C30" s="3">
        <v>2781</v>
      </c>
      <c r="D30" s="5">
        <v>10.1</v>
      </c>
      <c r="E30" s="4">
        <v>57284</v>
      </c>
      <c r="F30">
        <v>2017</v>
      </c>
    </row>
    <row r="31" spans="1:6" x14ac:dyDescent="0.2">
      <c r="A31" s="2">
        <v>51057</v>
      </c>
      <c r="B31" t="s">
        <v>203</v>
      </c>
      <c r="C31" s="3">
        <v>1482</v>
      </c>
      <c r="D31" s="5">
        <v>13.6</v>
      </c>
      <c r="E31" s="4">
        <v>50112</v>
      </c>
      <c r="F31">
        <v>2017</v>
      </c>
    </row>
    <row r="32" spans="1:6" x14ac:dyDescent="0.2">
      <c r="A32" s="2">
        <v>51059</v>
      </c>
      <c r="B32" t="s">
        <v>205</v>
      </c>
      <c r="C32" s="3">
        <v>75911</v>
      </c>
      <c r="D32" s="5">
        <v>6.7</v>
      </c>
      <c r="E32" s="4">
        <v>117989</v>
      </c>
      <c r="F32">
        <v>2017</v>
      </c>
    </row>
    <row r="33" spans="1:6" x14ac:dyDescent="0.2">
      <c r="A33" s="2">
        <v>51061</v>
      </c>
      <c r="B33" t="s">
        <v>207</v>
      </c>
      <c r="C33" s="3">
        <v>3947</v>
      </c>
      <c r="D33" s="5">
        <v>5.7</v>
      </c>
      <c r="E33" s="4">
        <v>96835</v>
      </c>
      <c r="F33">
        <v>2017</v>
      </c>
    </row>
    <row r="34" spans="1:6" x14ac:dyDescent="0.2">
      <c r="A34" s="2">
        <v>51063</v>
      </c>
      <c r="B34" t="s">
        <v>208</v>
      </c>
      <c r="C34" s="3">
        <v>1939</v>
      </c>
      <c r="D34" s="5">
        <v>12.4</v>
      </c>
      <c r="E34" s="4">
        <v>48341</v>
      </c>
      <c r="F34">
        <v>2017</v>
      </c>
    </row>
    <row r="35" spans="1:6" x14ac:dyDescent="0.2">
      <c r="A35" s="2">
        <v>51065</v>
      </c>
      <c r="B35" t="s">
        <v>209</v>
      </c>
      <c r="C35" s="3">
        <v>1688</v>
      </c>
      <c r="D35" s="5">
        <v>6.7</v>
      </c>
      <c r="E35" s="4">
        <v>71863</v>
      </c>
      <c r="F35">
        <v>2017</v>
      </c>
    </row>
    <row r="36" spans="1:6" x14ac:dyDescent="0.2">
      <c r="A36" s="2">
        <v>51067</v>
      </c>
      <c r="B36" t="s">
        <v>211</v>
      </c>
      <c r="C36" s="3">
        <v>7338</v>
      </c>
      <c r="D36" s="5">
        <v>13.3</v>
      </c>
      <c r="E36" s="4">
        <v>51031</v>
      </c>
      <c r="F36">
        <v>2017</v>
      </c>
    </row>
    <row r="37" spans="1:6" x14ac:dyDescent="0.2">
      <c r="A37" s="2">
        <v>51069</v>
      </c>
      <c r="B37" t="s">
        <v>212</v>
      </c>
      <c r="C37" s="3">
        <v>5723</v>
      </c>
      <c r="D37" s="5">
        <v>6.7</v>
      </c>
      <c r="E37" s="4">
        <v>72139</v>
      </c>
      <c r="F37">
        <v>2017</v>
      </c>
    </row>
    <row r="38" spans="1:6" x14ac:dyDescent="0.2">
      <c r="A38" s="2">
        <v>51071</v>
      </c>
      <c r="B38" t="s">
        <v>215</v>
      </c>
      <c r="C38" s="3">
        <v>1900</v>
      </c>
      <c r="D38" s="5">
        <v>11.4</v>
      </c>
      <c r="E38" s="4">
        <v>52808</v>
      </c>
      <c r="F38">
        <v>2017</v>
      </c>
    </row>
    <row r="39" spans="1:6" x14ac:dyDescent="0.2">
      <c r="A39" s="2">
        <v>51073</v>
      </c>
      <c r="B39" t="s">
        <v>216</v>
      </c>
      <c r="C39" s="3">
        <v>3598</v>
      </c>
      <c r="D39" s="5">
        <v>9.8000000000000007</v>
      </c>
      <c r="E39" s="4">
        <v>63902</v>
      </c>
      <c r="F39">
        <v>2017</v>
      </c>
    </row>
    <row r="40" spans="1:6" x14ac:dyDescent="0.2">
      <c r="A40" s="2">
        <v>51075</v>
      </c>
      <c r="B40" t="s">
        <v>217</v>
      </c>
      <c r="C40" s="3">
        <v>1340</v>
      </c>
      <c r="D40" s="5">
        <v>6.1</v>
      </c>
      <c r="E40" s="4">
        <v>100686</v>
      </c>
      <c r="F40">
        <v>2017</v>
      </c>
    </row>
    <row r="41" spans="1:6" x14ac:dyDescent="0.2">
      <c r="A41" s="2">
        <v>51077</v>
      </c>
      <c r="B41" t="s">
        <v>218</v>
      </c>
      <c r="C41" s="3">
        <v>2779</v>
      </c>
      <c r="D41" s="5">
        <v>19.100000000000001</v>
      </c>
      <c r="E41" s="4">
        <v>37247</v>
      </c>
      <c r="F41">
        <v>2017</v>
      </c>
    </row>
    <row r="42" spans="1:6" x14ac:dyDescent="0.2">
      <c r="A42" s="2">
        <v>51079</v>
      </c>
      <c r="B42" t="s">
        <v>219</v>
      </c>
      <c r="C42" s="3">
        <v>1603</v>
      </c>
      <c r="D42" s="5">
        <v>8.3000000000000007</v>
      </c>
      <c r="E42" s="4">
        <v>65394</v>
      </c>
      <c r="F42">
        <v>2017</v>
      </c>
    </row>
    <row r="43" spans="1:6" x14ac:dyDescent="0.2">
      <c r="A43" s="2">
        <v>51081</v>
      </c>
      <c r="B43" t="s">
        <v>220</v>
      </c>
      <c r="C43" s="3">
        <v>1970</v>
      </c>
      <c r="D43" s="5">
        <v>23.9</v>
      </c>
      <c r="E43" s="4">
        <v>47097</v>
      </c>
      <c r="F43">
        <v>2017</v>
      </c>
    </row>
    <row r="44" spans="1:6" x14ac:dyDescent="0.2">
      <c r="A44" s="2">
        <v>51083</v>
      </c>
      <c r="B44" t="s">
        <v>221</v>
      </c>
      <c r="C44" s="3">
        <v>6036</v>
      </c>
      <c r="D44" s="5">
        <v>17.899999999999999</v>
      </c>
      <c r="E44" s="4">
        <v>42552</v>
      </c>
      <c r="F44">
        <v>2017</v>
      </c>
    </row>
    <row r="45" spans="1:6" x14ac:dyDescent="0.2">
      <c r="A45" s="2">
        <v>51085</v>
      </c>
      <c r="B45" t="s">
        <v>223</v>
      </c>
      <c r="C45" s="3">
        <v>5655</v>
      </c>
      <c r="D45" s="5">
        <v>5.4</v>
      </c>
      <c r="E45" s="4">
        <v>89723</v>
      </c>
      <c r="F45">
        <v>2017</v>
      </c>
    </row>
    <row r="46" spans="1:6" x14ac:dyDescent="0.2">
      <c r="A46" s="2">
        <v>51087</v>
      </c>
      <c r="B46" t="s">
        <v>225</v>
      </c>
      <c r="C46" s="3">
        <v>30836</v>
      </c>
      <c r="D46" s="5">
        <v>9.5</v>
      </c>
      <c r="E46" s="4">
        <v>67434</v>
      </c>
      <c r="F46">
        <v>2017</v>
      </c>
    </row>
    <row r="47" spans="1:6" x14ac:dyDescent="0.2">
      <c r="A47" s="2">
        <v>51089</v>
      </c>
      <c r="B47" t="s">
        <v>226</v>
      </c>
      <c r="C47" s="3">
        <v>8183</v>
      </c>
      <c r="D47" s="5">
        <v>16.2</v>
      </c>
      <c r="E47" s="4">
        <v>41206</v>
      </c>
      <c r="F47">
        <v>2017</v>
      </c>
    </row>
    <row r="48" spans="1:6" x14ac:dyDescent="0.2">
      <c r="A48" s="2">
        <v>51091</v>
      </c>
      <c r="B48" t="s">
        <v>227</v>
      </c>
      <c r="C48" s="3">
        <v>275</v>
      </c>
      <c r="D48" s="5">
        <v>12.5</v>
      </c>
      <c r="E48" s="4">
        <v>43939</v>
      </c>
      <c r="F48">
        <v>2017</v>
      </c>
    </row>
    <row r="49" spans="1:6" x14ac:dyDescent="0.2">
      <c r="A49" s="2">
        <v>51093</v>
      </c>
      <c r="B49" t="s">
        <v>229</v>
      </c>
      <c r="C49" s="3">
        <v>3087</v>
      </c>
      <c r="D49" s="5">
        <v>8.5</v>
      </c>
      <c r="E49" s="4">
        <v>70842</v>
      </c>
      <c r="F49">
        <v>2017</v>
      </c>
    </row>
    <row r="50" spans="1:6" x14ac:dyDescent="0.2">
      <c r="A50" s="2">
        <v>51095</v>
      </c>
      <c r="B50" t="s">
        <v>230</v>
      </c>
      <c r="C50" s="3">
        <v>5049</v>
      </c>
      <c r="D50" s="5">
        <v>6.8</v>
      </c>
      <c r="E50" s="4">
        <v>88149</v>
      </c>
      <c r="F50">
        <v>2017</v>
      </c>
    </row>
    <row r="51" spans="1:6" x14ac:dyDescent="0.2">
      <c r="A51" s="2">
        <v>51097</v>
      </c>
      <c r="B51" t="s">
        <v>231</v>
      </c>
      <c r="C51" s="3">
        <v>862</v>
      </c>
      <c r="D51" s="5">
        <v>12.3</v>
      </c>
      <c r="E51" s="4">
        <v>51055</v>
      </c>
      <c r="F51">
        <v>2017</v>
      </c>
    </row>
    <row r="52" spans="1:6" x14ac:dyDescent="0.2">
      <c r="A52" s="2">
        <v>51099</v>
      </c>
      <c r="B52" t="s">
        <v>232</v>
      </c>
      <c r="C52" s="3">
        <v>1753</v>
      </c>
      <c r="D52" s="5">
        <v>6.8</v>
      </c>
      <c r="E52" s="4">
        <v>86878</v>
      </c>
      <c r="F52">
        <v>2017</v>
      </c>
    </row>
    <row r="53" spans="1:6" x14ac:dyDescent="0.2">
      <c r="A53" s="2">
        <v>51101</v>
      </c>
      <c r="B53" t="s">
        <v>233</v>
      </c>
      <c r="C53" s="3">
        <v>1135</v>
      </c>
      <c r="D53" s="5">
        <v>6.8</v>
      </c>
      <c r="E53" s="4">
        <v>69806</v>
      </c>
      <c r="F53">
        <v>2017</v>
      </c>
    </row>
    <row r="54" spans="1:6" x14ac:dyDescent="0.2">
      <c r="A54" s="2">
        <v>51103</v>
      </c>
      <c r="B54" t="s">
        <v>234</v>
      </c>
      <c r="C54" s="3">
        <v>1365</v>
      </c>
      <c r="D54" s="5">
        <v>12.9</v>
      </c>
      <c r="E54" s="4">
        <v>50793</v>
      </c>
      <c r="F54">
        <v>2017</v>
      </c>
    </row>
    <row r="55" spans="1:6" x14ac:dyDescent="0.2">
      <c r="A55" s="2">
        <v>51105</v>
      </c>
      <c r="B55" t="s">
        <v>235</v>
      </c>
      <c r="C55" s="3">
        <v>6270</v>
      </c>
      <c r="D55" s="5">
        <v>28.2</v>
      </c>
      <c r="E55" s="4">
        <v>32152</v>
      </c>
      <c r="F55">
        <v>2017</v>
      </c>
    </row>
    <row r="56" spans="1:6" x14ac:dyDescent="0.2">
      <c r="A56" s="2">
        <v>51107</v>
      </c>
      <c r="B56" t="s">
        <v>237</v>
      </c>
      <c r="C56" s="3">
        <v>11895</v>
      </c>
      <c r="D56" s="5">
        <v>3</v>
      </c>
      <c r="E56" s="4">
        <v>136191</v>
      </c>
      <c r="F56">
        <v>2017</v>
      </c>
    </row>
    <row r="57" spans="1:6" x14ac:dyDescent="0.2">
      <c r="A57" s="2">
        <v>51109</v>
      </c>
      <c r="B57" t="s">
        <v>238</v>
      </c>
      <c r="C57" s="3">
        <v>3851</v>
      </c>
      <c r="D57" s="5">
        <v>10.8</v>
      </c>
      <c r="E57" s="4">
        <v>60641</v>
      </c>
      <c r="F57">
        <v>2017</v>
      </c>
    </row>
    <row r="58" spans="1:6" x14ac:dyDescent="0.2">
      <c r="A58" s="2">
        <v>51111</v>
      </c>
      <c r="B58" t="s">
        <v>239</v>
      </c>
      <c r="C58" s="3">
        <v>2299</v>
      </c>
      <c r="D58" s="5">
        <v>20.5</v>
      </c>
      <c r="E58" s="4">
        <v>36591</v>
      </c>
      <c r="F58">
        <v>2017</v>
      </c>
    </row>
    <row r="59" spans="1:6" x14ac:dyDescent="0.2">
      <c r="A59" s="2">
        <v>51113</v>
      </c>
      <c r="B59" t="s">
        <v>241</v>
      </c>
      <c r="C59" s="3">
        <v>1488</v>
      </c>
      <c r="D59" s="5">
        <v>11.3</v>
      </c>
      <c r="E59" s="4">
        <v>58680</v>
      </c>
      <c r="F59">
        <v>2017</v>
      </c>
    </row>
    <row r="60" spans="1:6" x14ac:dyDescent="0.2">
      <c r="A60" s="2">
        <v>51115</v>
      </c>
      <c r="B60" t="s">
        <v>245</v>
      </c>
      <c r="C60" s="3">
        <v>842</v>
      </c>
      <c r="D60" s="5">
        <v>9.6999999999999993</v>
      </c>
      <c r="E60" s="4">
        <v>59296</v>
      </c>
      <c r="F60">
        <v>2017</v>
      </c>
    </row>
    <row r="61" spans="1:6" x14ac:dyDescent="0.2">
      <c r="A61" s="2">
        <v>51117</v>
      </c>
      <c r="B61" t="s">
        <v>246</v>
      </c>
      <c r="C61" s="3">
        <v>5222</v>
      </c>
      <c r="D61" s="5">
        <v>17.5</v>
      </c>
      <c r="E61" s="4">
        <v>42275</v>
      </c>
      <c r="F61">
        <v>2017</v>
      </c>
    </row>
    <row r="62" spans="1:6" x14ac:dyDescent="0.2">
      <c r="A62" s="2">
        <v>51119</v>
      </c>
      <c r="B62" t="s">
        <v>247</v>
      </c>
      <c r="C62" s="3">
        <v>1406</v>
      </c>
      <c r="D62" s="5">
        <v>13.6</v>
      </c>
      <c r="E62" s="4">
        <v>51534</v>
      </c>
      <c r="F62">
        <v>2017</v>
      </c>
    </row>
    <row r="63" spans="1:6" x14ac:dyDescent="0.2">
      <c r="A63" s="2">
        <v>51121</v>
      </c>
      <c r="B63" t="s">
        <v>248</v>
      </c>
      <c r="C63" s="3">
        <v>20468</v>
      </c>
      <c r="D63" s="5">
        <v>23</v>
      </c>
      <c r="E63" s="4">
        <v>54297</v>
      </c>
      <c r="F63">
        <v>2017</v>
      </c>
    </row>
    <row r="64" spans="1:6" x14ac:dyDescent="0.2">
      <c r="A64" s="2">
        <v>51125</v>
      </c>
      <c r="B64" t="s">
        <v>249</v>
      </c>
      <c r="C64" s="3">
        <v>1959</v>
      </c>
      <c r="D64" s="5">
        <v>13.2</v>
      </c>
      <c r="E64" s="4">
        <v>53965</v>
      </c>
      <c r="F64">
        <v>2017</v>
      </c>
    </row>
    <row r="65" spans="1:6" x14ac:dyDescent="0.2">
      <c r="A65" s="2">
        <v>51127</v>
      </c>
      <c r="B65" t="s">
        <v>250</v>
      </c>
      <c r="C65" s="3">
        <v>1165</v>
      </c>
      <c r="D65" s="5">
        <v>5.5</v>
      </c>
      <c r="E65" s="4">
        <v>89682</v>
      </c>
      <c r="F65">
        <v>2017</v>
      </c>
    </row>
    <row r="66" spans="1:6" x14ac:dyDescent="0.2">
      <c r="A66" s="2">
        <v>51131</v>
      </c>
      <c r="B66" t="s">
        <v>253</v>
      </c>
      <c r="C66" s="3">
        <v>2157</v>
      </c>
      <c r="D66" s="5">
        <v>18.600000000000001</v>
      </c>
      <c r="E66" s="4">
        <v>41160</v>
      </c>
      <c r="F66">
        <v>2017</v>
      </c>
    </row>
    <row r="67" spans="1:6" x14ac:dyDescent="0.2">
      <c r="A67" s="2">
        <v>51133</v>
      </c>
      <c r="B67" t="s">
        <v>254</v>
      </c>
      <c r="C67" s="3">
        <v>1761</v>
      </c>
      <c r="D67" s="5">
        <v>14.4</v>
      </c>
      <c r="E67" s="4">
        <v>53381</v>
      </c>
      <c r="F67">
        <v>2017</v>
      </c>
    </row>
    <row r="68" spans="1:6" x14ac:dyDescent="0.2">
      <c r="A68" s="2">
        <v>51135</v>
      </c>
      <c r="B68" t="s">
        <v>256</v>
      </c>
      <c r="C68" s="3">
        <v>2914</v>
      </c>
      <c r="D68" s="5">
        <v>22.1</v>
      </c>
      <c r="E68" s="4">
        <v>40911</v>
      </c>
      <c r="F68">
        <v>2017</v>
      </c>
    </row>
    <row r="69" spans="1:6" x14ac:dyDescent="0.2">
      <c r="A69" s="2">
        <v>51137</v>
      </c>
      <c r="B69" t="s">
        <v>257</v>
      </c>
      <c r="C69" s="3">
        <v>3231</v>
      </c>
      <c r="D69" s="5">
        <v>9.1</v>
      </c>
      <c r="E69" s="4">
        <v>62707</v>
      </c>
      <c r="F69">
        <v>2017</v>
      </c>
    </row>
    <row r="70" spans="1:6" x14ac:dyDescent="0.2">
      <c r="A70" s="2">
        <v>51139</v>
      </c>
      <c r="B70" t="s">
        <v>258</v>
      </c>
      <c r="C70" s="3">
        <v>3618</v>
      </c>
      <c r="D70" s="5">
        <v>15.4</v>
      </c>
      <c r="E70" s="4">
        <v>45691</v>
      </c>
      <c r="F70">
        <v>2017</v>
      </c>
    </row>
    <row r="71" spans="1:6" x14ac:dyDescent="0.2">
      <c r="A71" s="2">
        <v>51141</v>
      </c>
      <c r="B71" t="s">
        <v>259</v>
      </c>
      <c r="C71" s="3">
        <v>2518</v>
      </c>
      <c r="D71" s="5">
        <v>14.5</v>
      </c>
      <c r="E71" s="4">
        <v>40421</v>
      </c>
      <c r="F71">
        <v>2017</v>
      </c>
    </row>
    <row r="72" spans="1:6" x14ac:dyDescent="0.2">
      <c r="A72" s="2">
        <v>51143</v>
      </c>
      <c r="B72" t="s">
        <v>261</v>
      </c>
      <c r="C72" s="3">
        <v>7601</v>
      </c>
      <c r="D72" s="5">
        <v>12.6</v>
      </c>
      <c r="E72" s="4">
        <v>47411</v>
      </c>
      <c r="F72">
        <v>2017</v>
      </c>
    </row>
    <row r="73" spans="1:6" x14ac:dyDescent="0.2">
      <c r="A73" s="2">
        <v>51145</v>
      </c>
      <c r="B73" t="s">
        <v>264</v>
      </c>
      <c r="C73" s="3">
        <v>1488</v>
      </c>
      <c r="D73" s="5">
        <v>5.4</v>
      </c>
      <c r="E73" s="4">
        <v>87756</v>
      </c>
      <c r="F73">
        <v>2017</v>
      </c>
    </row>
    <row r="74" spans="1:6" x14ac:dyDescent="0.2">
      <c r="A74" s="2">
        <v>51147</v>
      </c>
      <c r="B74" t="s">
        <v>265</v>
      </c>
      <c r="C74" s="3">
        <v>4392</v>
      </c>
      <c r="D74" s="5">
        <v>23.4</v>
      </c>
      <c r="E74" s="4">
        <v>43761</v>
      </c>
      <c r="F74">
        <v>2017</v>
      </c>
    </row>
    <row r="75" spans="1:6" x14ac:dyDescent="0.2">
      <c r="A75" s="2">
        <v>51149</v>
      </c>
      <c r="B75" t="s">
        <v>266</v>
      </c>
      <c r="C75" s="3">
        <v>3590</v>
      </c>
      <c r="D75" s="5">
        <v>10.7</v>
      </c>
      <c r="E75" s="4">
        <v>68884</v>
      </c>
      <c r="F75">
        <v>2017</v>
      </c>
    </row>
    <row r="76" spans="1:6" x14ac:dyDescent="0.2">
      <c r="A76" s="2">
        <v>51153</v>
      </c>
      <c r="B76" t="s">
        <v>267</v>
      </c>
      <c r="C76" s="3">
        <v>28074</v>
      </c>
      <c r="D76" s="5">
        <v>6.1</v>
      </c>
      <c r="E76" s="4">
        <v>100431</v>
      </c>
      <c r="F76">
        <v>2017</v>
      </c>
    </row>
    <row r="77" spans="1:6" x14ac:dyDescent="0.2">
      <c r="A77" s="2">
        <v>51155</v>
      </c>
      <c r="B77" t="s">
        <v>268</v>
      </c>
      <c r="C77" s="3">
        <v>4882</v>
      </c>
      <c r="D77" s="5">
        <v>14.8</v>
      </c>
      <c r="E77" s="4">
        <v>48743</v>
      </c>
      <c r="F77">
        <v>2017</v>
      </c>
    </row>
    <row r="78" spans="1:6" x14ac:dyDescent="0.2">
      <c r="A78" s="2">
        <v>51157</v>
      </c>
      <c r="B78" t="s">
        <v>270</v>
      </c>
      <c r="C78" s="3">
        <v>651</v>
      </c>
      <c r="D78" s="5">
        <v>8.9</v>
      </c>
      <c r="E78" s="4">
        <v>68166</v>
      </c>
      <c r="F78">
        <v>2017</v>
      </c>
    </row>
    <row r="79" spans="1:6" x14ac:dyDescent="0.2">
      <c r="A79" s="2">
        <v>51159</v>
      </c>
      <c r="B79" t="s">
        <v>272</v>
      </c>
      <c r="C79" s="3">
        <v>1343</v>
      </c>
      <c r="D79" s="5">
        <v>18.399999999999999</v>
      </c>
      <c r="E79" s="4">
        <v>48355</v>
      </c>
      <c r="F79">
        <v>2017</v>
      </c>
    </row>
    <row r="80" spans="1:6" x14ac:dyDescent="0.2">
      <c r="A80" s="2">
        <v>51161</v>
      </c>
      <c r="B80" t="s">
        <v>274</v>
      </c>
      <c r="C80" s="3">
        <v>6681</v>
      </c>
      <c r="D80" s="5">
        <v>7.3</v>
      </c>
      <c r="E80" s="4">
        <v>65171</v>
      </c>
      <c r="F80">
        <v>2017</v>
      </c>
    </row>
    <row r="81" spans="1:6" x14ac:dyDescent="0.2">
      <c r="A81" s="2">
        <v>51163</v>
      </c>
      <c r="B81" t="s">
        <v>275</v>
      </c>
      <c r="C81" s="3">
        <v>2787</v>
      </c>
      <c r="D81" s="5">
        <v>12.6</v>
      </c>
      <c r="E81" s="4">
        <v>53606</v>
      </c>
      <c r="F81">
        <v>2017</v>
      </c>
    </row>
    <row r="82" spans="1:6" x14ac:dyDescent="0.2">
      <c r="A82" s="2">
        <v>51165</v>
      </c>
      <c r="B82" t="s">
        <v>276</v>
      </c>
      <c r="C82" s="3">
        <v>6611</v>
      </c>
      <c r="D82" s="5">
        <v>8.4</v>
      </c>
      <c r="E82" s="4">
        <v>59492</v>
      </c>
      <c r="F82">
        <v>2017</v>
      </c>
    </row>
    <row r="83" spans="1:6" x14ac:dyDescent="0.2">
      <c r="A83" s="2">
        <v>51167</v>
      </c>
      <c r="B83" t="s">
        <v>277</v>
      </c>
      <c r="C83" s="3">
        <v>5396</v>
      </c>
      <c r="D83" s="5">
        <v>20.2</v>
      </c>
      <c r="E83" s="4">
        <v>39219</v>
      </c>
      <c r="F83">
        <v>2017</v>
      </c>
    </row>
    <row r="84" spans="1:6" x14ac:dyDescent="0.2">
      <c r="A84" s="2">
        <v>51169</v>
      </c>
      <c r="B84" t="s">
        <v>279</v>
      </c>
      <c r="C84" s="3">
        <v>3689</v>
      </c>
      <c r="D84" s="5">
        <v>17.600000000000001</v>
      </c>
      <c r="E84" s="4">
        <v>39640</v>
      </c>
      <c r="F84">
        <v>2017</v>
      </c>
    </row>
    <row r="85" spans="1:6" x14ac:dyDescent="0.2">
      <c r="A85" s="2">
        <v>51171</v>
      </c>
      <c r="B85" t="s">
        <v>280</v>
      </c>
      <c r="C85" s="3">
        <v>4047</v>
      </c>
      <c r="D85" s="5">
        <v>9.5</v>
      </c>
      <c r="E85" s="4">
        <v>56733</v>
      </c>
      <c r="F85">
        <v>2017</v>
      </c>
    </row>
    <row r="86" spans="1:6" x14ac:dyDescent="0.2">
      <c r="A86" s="2">
        <v>51173</v>
      </c>
      <c r="B86" t="s">
        <v>281</v>
      </c>
      <c r="C86" s="3">
        <v>5305</v>
      </c>
      <c r="D86" s="5">
        <v>17.7</v>
      </c>
      <c r="E86" s="4">
        <v>42008</v>
      </c>
      <c r="F86">
        <v>2017</v>
      </c>
    </row>
    <row r="87" spans="1:6" x14ac:dyDescent="0.2">
      <c r="A87" s="2">
        <v>51175</v>
      </c>
      <c r="B87" t="s">
        <v>282</v>
      </c>
      <c r="C87" s="3">
        <v>2375</v>
      </c>
      <c r="D87" s="5">
        <v>14.7</v>
      </c>
      <c r="E87" s="4">
        <v>49512</v>
      </c>
      <c r="F87">
        <v>2017</v>
      </c>
    </row>
    <row r="88" spans="1:6" x14ac:dyDescent="0.2">
      <c r="A88" s="2">
        <v>51177</v>
      </c>
      <c r="B88" t="s">
        <v>283</v>
      </c>
      <c r="C88" s="3">
        <v>9160</v>
      </c>
      <c r="D88" s="5">
        <v>6.9</v>
      </c>
      <c r="E88" s="4">
        <v>85743</v>
      </c>
      <c r="F88">
        <v>2017</v>
      </c>
    </row>
    <row r="89" spans="1:6" x14ac:dyDescent="0.2">
      <c r="A89" s="2">
        <v>51179</v>
      </c>
      <c r="B89" t="s">
        <v>284</v>
      </c>
      <c r="C89" s="3">
        <v>6522</v>
      </c>
      <c r="D89" s="5">
        <v>4.5999999999999996</v>
      </c>
      <c r="E89" s="4">
        <v>111184</v>
      </c>
      <c r="F89">
        <v>2017</v>
      </c>
    </row>
    <row r="90" spans="1:6" x14ac:dyDescent="0.2">
      <c r="A90" s="2">
        <v>51181</v>
      </c>
      <c r="B90" t="s">
        <v>287</v>
      </c>
      <c r="C90" s="3">
        <v>833</v>
      </c>
      <c r="D90" s="5">
        <v>12.8</v>
      </c>
      <c r="E90" s="4">
        <v>49064</v>
      </c>
      <c r="F90">
        <v>2017</v>
      </c>
    </row>
    <row r="91" spans="1:6" x14ac:dyDescent="0.2">
      <c r="A91" s="2">
        <v>51183</v>
      </c>
      <c r="B91" t="s">
        <v>288</v>
      </c>
      <c r="C91" s="3">
        <v>1967</v>
      </c>
      <c r="D91" s="5">
        <v>22.4</v>
      </c>
      <c r="E91" s="4">
        <v>41594</v>
      </c>
      <c r="F91">
        <v>2017</v>
      </c>
    </row>
    <row r="92" spans="1:6" x14ac:dyDescent="0.2">
      <c r="A92" s="2">
        <v>51185</v>
      </c>
      <c r="B92" t="s">
        <v>289</v>
      </c>
      <c r="C92" s="3">
        <v>7163</v>
      </c>
      <c r="D92" s="5">
        <v>18.100000000000001</v>
      </c>
      <c r="E92" s="4">
        <v>38855</v>
      </c>
      <c r="F92">
        <v>2017</v>
      </c>
    </row>
    <row r="93" spans="1:6" x14ac:dyDescent="0.2">
      <c r="A93" s="2">
        <v>51187</v>
      </c>
      <c r="B93" t="s">
        <v>291</v>
      </c>
      <c r="C93" s="3">
        <v>3583</v>
      </c>
      <c r="D93" s="5">
        <v>9.3000000000000007</v>
      </c>
      <c r="E93" s="4">
        <v>63785</v>
      </c>
      <c r="F93">
        <v>2017</v>
      </c>
    </row>
    <row r="94" spans="1:6" x14ac:dyDescent="0.2">
      <c r="A94" s="2">
        <v>51191</v>
      </c>
      <c r="B94" t="s">
        <v>292</v>
      </c>
      <c r="C94" s="3">
        <v>7308</v>
      </c>
      <c r="D94" s="5">
        <v>13.9</v>
      </c>
      <c r="E94" s="4">
        <v>49866</v>
      </c>
      <c r="F94">
        <v>2017</v>
      </c>
    </row>
    <row r="95" spans="1:6" x14ac:dyDescent="0.2">
      <c r="A95" s="2">
        <v>51193</v>
      </c>
      <c r="B95" t="s">
        <v>294</v>
      </c>
      <c r="C95" s="3">
        <v>2742</v>
      </c>
      <c r="D95" s="5">
        <v>15.5</v>
      </c>
      <c r="E95" s="4">
        <v>50046</v>
      </c>
      <c r="F95">
        <v>2017</v>
      </c>
    </row>
    <row r="96" spans="1:6" x14ac:dyDescent="0.2">
      <c r="A96" s="2">
        <v>51195</v>
      </c>
      <c r="B96" t="s">
        <v>297</v>
      </c>
      <c r="C96" s="3">
        <v>8285</v>
      </c>
      <c r="D96" s="5">
        <v>23.3</v>
      </c>
      <c r="E96" s="4">
        <v>37460</v>
      </c>
      <c r="F96">
        <v>2017</v>
      </c>
    </row>
    <row r="97" spans="1:6" x14ac:dyDescent="0.2">
      <c r="A97" s="2">
        <v>51197</v>
      </c>
      <c r="B97" t="s">
        <v>298</v>
      </c>
      <c r="C97" s="3">
        <v>3959</v>
      </c>
      <c r="D97" s="5">
        <v>13.8</v>
      </c>
      <c r="E97" s="4">
        <v>46795</v>
      </c>
      <c r="F97">
        <v>2017</v>
      </c>
    </row>
    <row r="98" spans="1:6" x14ac:dyDescent="0.2">
      <c r="A98" s="2">
        <v>51199</v>
      </c>
      <c r="B98" t="s">
        <v>299</v>
      </c>
      <c r="C98" s="3">
        <v>3321</v>
      </c>
      <c r="D98" s="5">
        <v>5</v>
      </c>
      <c r="E98" s="4">
        <v>85292</v>
      </c>
      <c r="F98">
        <v>2017</v>
      </c>
    </row>
    <row r="99" spans="1:6" x14ac:dyDescent="0.2">
      <c r="A99" s="2">
        <v>51510</v>
      </c>
      <c r="B99" t="s">
        <v>169</v>
      </c>
      <c r="C99" s="3">
        <v>15922</v>
      </c>
      <c r="D99" s="5">
        <v>10.1</v>
      </c>
      <c r="E99" s="4">
        <v>99959</v>
      </c>
      <c r="F99">
        <v>2017</v>
      </c>
    </row>
    <row r="100" spans="1:6" x14ac:dyDescent="0.2">
      <c r="A100" s="2">
        <v>51520</v>
      </c>
      <c r="B100" t="s">
        <v>180</v>
      </c>
      <c r="C100" s="3">
        <v>3206</v>
      </c>
      <c r="D100" s="5">
        <v>19.3</v>
      </c>
      <c r="E100" s="4">
        <v>38232</v>
      </c>
      <c r="F100">
        <v>2017</v>
      </c>
    </row>
    <row r="101" spans="1:6" x14ac:dyDescent="0.2">
      <c r="A101" s="2">
        <v>51530</v>
      </c>
      <c r="B101" t="s">
        <v>184</v>
      </c>
      <c r="C101" s="3">
        <v>826</v>
      </c>
      <c r="D101" s="5">
        <v>14</v>
      </c>
      <c r="E101" s="4">
        <v>42924</v>
      </c>
      <c r="F101">
        <v>2017</v>
      </c>
    </row>
    <row r="102" spans="1:6" x14ac:dyDescent="0.2">
      <c r="A102" s="2">
        <v>51540</v>
      </c>
      <c r="B102" t="s">
        <v>190</v>
      </c>
      <c r="C102" s="3">
        <v>9333</v>
      </c>
      <c r="D102" s="5">
        <v>20.3</v>
      </c>
      <c r="E102" s="4">
        <v>54034</v>
      </c>
      <c r="F102">
        <v>2017</v>
      </c>
    </row>
    <row r="103" spans="1:6" x14ac:dyDescent="0.2">
      <c r="A103" s="2">
        <v>51550</v>
      </c>
      <c r="B103" t="s">
        <v>191</v>
      </c>
      <c r="C103" s="3">
        <v>21928</v>
      </c>
      <c r="D103" s="5">
        <v>9.3000000000000007</v>
      </c>
      <c r="E103" s="4">
        <v>75529</v>
      </c>
      <c r="F103">
        <v>2017</v>
      </c>
    </row>
    <row r="104" spans="1:6" x14ac:dyDescent="0.2">
      <c r="A104" s="2">
        <v>51570</v>
      </c>
      <c r="B104" t="s">
        <v>194</v>
      </c>
      <c r="C104" s="3">
        <v>1718</v>
      </c>
      <c r="D104" s="5">
        <v>9.8000000000000007</v>
      </c>
      <c r="E104" s="4">
        <v>53769</v>
      </c>
      <c r="F104">
        <v>2017</v>
      </c>
    </row>
    <row r="105" spans="1:6" x14ac:dyDescent="0.2">
      <c r="A105" s="2">
        <v>51580</v>
      </c>
      <c r="B105" t="s">
        <v>195</v>
      </c>
      <c r="C105" s="3">
        <v>861</v>
      </c>
      <c r="D105" s="5">
        <v>15.9</v>
      </c>
      <c r="E105" s="4">
        <v>38000</v>
      </c>
      <c r="F105">
        <v>2017</v>
      </c>
    </row>
    <row r="106" spans="1:6" x14ac:dyDescent="0.2">
      <c r="A106" s="2">
        <v>51590</v>
      </c>
      <c r="B106" t="s">
        <v>199</v>
      </c>
      <c r="C106" s="3">
        <v>9679</v>
      </c>
      <c r="D106" s="5">
        <v>24.4</v>
      </c>
      <c r="E106" s="4">
        <v>33626</v>
      </c>
      <c r="F106">
        <v>2017</v>
      </c>
    </row>
    <row r="107" spans="1:6" x14ac:dyDescent="0.2">
      <c r="A107" s="2">
        <v>51595</v>
      </c>
      <c r="B107" t="s">
        <v>202</v>
      </c>
      <c r="C107" s="3">
        <v>1180</v>
      </c>
      <c r="D107" s="5">
        <v>23.4</v>
      </c>
      <c r="E107" s="4">
        <v>35770</v>
      </c>
      <c r="F107">
        <v>2017</v>
      </c>
    </row>
    <row r="108" spans="1:6" x14ac:dyDescent="0.2">
      <c r="A108" s="2">
        <v>51600</v>
      </c>
      <c r="B108" t="s">
        <v>204</v>
      </c>
      <c r="C108" s="3">
        <v>1827</v>
      </c>
      <c r="D108" s="5">
        <v>7.7</v>
      </c>
      <c r="E108" s="4">
        <v>99662</v>
      </c>
      <c r="F108">
        <v>2017</v>
      </c>
    </row>
    <row r="109" spans="1:6" x14ac:dyDescent="0.2">
      <c r="A109" s="2">
        <v>51610</v>
      </c>
      <c r="B109" t="s">
        <v>206</v>
      </c>
      <c r="C109" s="3">
        <v>498</v>
      </c>
      <c r="D109" s="5">
        <v>3.4</v>
      </c>
      <c r="E109" s="4">
        <v>123923</v>
      </c>
      <c r="F109">
        <v>2017</v>
      </c>
    </row>
    <row r="110" spans="1:6" x14ac:dyDescent="0.2">
      <c r="A110" s="2">
        <v>51620</v>
      </c>
      <c r="B110" t="s">
        <v>210</v>
      </c>
      <c r="C110" s="3">
        <v>1674</v>
      </c>
      <c r="D110" s="5">
        <v>20.8</v>
      </c>
      <c r="E110" s="4">
        <v>37117</v>
      </c>
      <c r="F110">
        <v>2017</v>
      </c>
    </row>
    <row r="111" spans="1:6" x14ac:dyDescent="0.2">
      <c r="A111" s="2">
        <v>51630</v>
      </c>
      <c r="B111" t="s">
        <v>213</v>
      </c>
      <c r="C111" s="3">
        <v>3627</v>
      </c>
      <c r="D111" s="5">
        <v>14.1</v>
      </c>
      <c r="E111" s="4">
        <v>56580</v>
      </c>
      <c r="F111">
        <v>2017</v>
      </c>
    </row>
    <row r="112" spans="1:6" x14ac:dyDescent="0.2">
      <c r="A112" s="2">
        <v>51640</v>
      </c>
      <c r="B112" t="s">
        <v>214</v>
      </c>
      <c r="C112" s="3">
        <v>1363</v>
      </c>
      <c r="D112" s="5">
        <v>21.5</v>
      </c>
      <c r="E112" s="4">
        <v>33391</v>
      </c>
      <c r="F112">
        <v>2017</v>
      </c>
    </row>
    <row r="113" spans="1:6" x14ac:dyDescent="0.2">
      <c r="A113" s="2">
        <v>51650</v>
      </c>
      <c r="B113" t="s">
        <v>222</v>
      </c>
      <c r="C113" s="3">
        <v>20069</v>
      </c>
      <c r="D113" s="5">
        <v>15.5</v>
      </c>
      <c r="E113" s="4">
        <v>52894</v>
      </c>
      <c r="F113">
        <v>2017</v>
      </c>
    </row>
    <row r="114" spans="1:6" x14ac:dyDescent="0.2">
      <c r="A114" s="2">
        <v>51660</v>
      </c>
      <c r="B114" t="s">
        <v>224</v>
      </c>
      <c r="C114" s="3">
        <v>10837</v>
      </c>
      <c r="D114" s="5">
        <v>23.3</v>
      </c>
      <c r="E114" s="4">
        <v>44688</v>
      </c>
      <c r="F114">
        <v>2017</v>
      </c>
    </row>
    <row r="115" spans="1:6" x14ac:dyDescent="0.2">
      <c r="A115" s="2">
        <v>51670</v>
      </c>
      <c r="B115" t="s">
        <v>228</v>
      </c>
      <c r="C115" s="3">
        <v>4434</v>
      </c>
      <c r="D115" s="5">
        <v>19.899999999999999</v>
      </c>
      <c r="E115" s="4">
        <v>40209</v>
      </c>
      <c r="F115">
        <v>2017</v>
      </c>
    </row>
    <row r="116" spans="1:6" x14ac:dyDescent="0.2">
      <c r="A116" s="2">
        <v>51678</v>
      </c>
      <c r="B116" t="s">
        <v>236</v>
      </c>
      <c r="C116" s="3">
        <v>1069</v>
      </c>
      <c r="D116" s="5">
        <v>24.5</v>
      </c>
      <c r="E116" s="4">
        <v>47749</v>
      </c>
      <c r="F116">
        <v>2017</v>
      </c>
    </row>
    <row r="117" spans="1:6" x14ac:dyDescent="0.2">
      <c r="A117" s="2">
        <v>51680</v>
      </c>
      <c r="B117" t="s">
        <v>240</v>
      </c>
      <c r="C117" s="3">
        <v>13132</v>
      </c>
      <c r="D117" s="5">
        <v>18.8</v>
      </c>
      <c r="E117" s="4">
        <v>44122</v>
      </c>
      <c r="F117">
        <v>2017</v>
      </c>
    </row>
    <row r="118" spans="1:6" x14ac:dyDescent="0.2">
      <c r="A118" s="2">
        <v>51683</v>
      </c>
      <c r="B118" t="s">
        <v>242</v>
      </c>
      <c r="C118" s="3">
        <v>3595</v>
      </c>
      <c r="D118" s="5">
        <v>8.6999999999999993</v>
      </c>
      <c r="E118" s="4">
        <v>75621</v>
      </c>
      <c r="F118">
        <v>2017</v>
      </c>
    </row>
    <row r="119" spans="1:6" x14ac:dyDescent="0.2">
      <c r="A119" s="2">
        <v>51685</v>
      </c>
      <c r="B119" t="s">
        <v>243</v>
      </c>
      <c r="C119" s="3">
        <v>1169</v>
      </c>
      <c r="D119" s="5">
        <v>7.1</v>
      </c>
      <c r="E119" s="4">
        <v>80482</v>
      </c>
      <c r="F119">
        <v>2017</v>
      </c>
    </row>
    <row r="120" spans="1:6" x14ac:dyDescent="0.2">
      <c r="A120" s="2">
        <v>51690</v>
      </c>
      <c r="B120" t="s">
        <v>244</v>
      </c>
      <c r="C120" s="3">
        <v>2879</v>
      </c>
      <c r="D120" s="5">
        <v>22.5</v>
      </c>
      <c r="E120" s="4">
        <v>34463</v>
      </c>
      <c r="F120">
        <v>2017</v>
      </c>
    </row>
    <row r="121" spans="1:6" x14ac:dyDescent="0.2">
      <c r="A121" s="2">
        <v>51700</v>
      </c>
      <c r="B121" t="s">
        <v>251</v>
      </c>
      <c r="C121" s="3">
        <v>29521</v>
      </c>
      <c r="D121" s="5">
        <v>17.2</v>
      </c>
      <c r="E121" s="4">
        <v>49635</v>
      </c>
      <c r="F121">
        <v>2017</v>
      </c>
    </row>
    <row r="122" spans="1:6" x14ac:dyDescent="0.2">
      <c r="A122" s="2">
        <v>51710</v>
      </c>
      <c r="B122" t="s">
        <v>252</v>
      </c>
      <c r="C122" s="3">
        <v>44181</v>
      </c>
      <c r="D122" s="5">
        <v>20.9</v>
      </c>
      <c r="E122" s="4">
        <v>48218</v>
      </c>
      <c r="F122">
        <v>2017</v>
      </c>
    </row>
    <row r="123" spans="1:6" x14ac:dyDescent="0.2">
      <c r="A123" s="2">
        <v>51720</v>
      </c>
      <c r="B123" t="s">
        <v>255</v>
      </c>
      <c r="C123" s="3">
        <v>863</v>
      </c>
      <c r="D123" s="5">
        <v>22.3</v>
      </c>
      <c r="E123" s="4">
        <v>33442</v>
      </c>
      <c r="F123">
        <v>2017</v>
      </c>
    </row>
    <row r="124" spans="1:6" x14ac:dyDescent="0.2">
      <c r="A124" s="2">
        <v>51730</v>
      </c>
      <c r="B124" t="s">
        <v>260</v>
      </c>
      <c r="C124" s="3">
        <v>6804</v>
      </c>
      <c r="D124" s="5">
        <v>21.8</v>
      </c>
      <c r="E124" s="4">
        <v>36038</v>
      </c>
      <c r="F124">
        <v>2017</v>
      </c>
    </row>
    <row r="125" spans="1:6" x14ac:dyDescent="0.2">
      <c r="A125" s="2">
        <v>51735</v>
      </c>
      <c r="B125" t="s">
        <v>262</v>
      </c>
      <c r="C125" s="3">
        <v>600</v>
      </c>
      <c r="D125" s="5">
        <v>5</v>
      </c>
      <c r="E125" s="4">
        <v>99089</v>
      </c>
      <c r="F125">
        <v>2017</v>
      </c>
    </row>
    <row r="126" spans="1:6" x14ac:dyDescent="0.2">
      <c r="A126" s="2">
        <v>51740</v>
      </c>
      <c r="B126" t="s">
        <v>263</v>
      </c>
      <c r="C126" s="3">
        <v>16935</v>
      </c>
      <c r="D126" s="5">
        <v>18.5</v>
      </c>
      <c r="E126" s="4">
        <v>48532</v>
      </c>
      <c r="F126">
        <v>2017</v>
      </c>
    </row>
    <row r="127" spans="1:6" x14ac:dyDescent="0.2">
      <c r="A127" s="2">
        <v>51750</v>
      </c>
      <c r="B127" t="s">
        <v>269</v>
      </c>
      <c r="C127" s="3">
        <v>4213</v>
      </c>
      <c r="D127" s="5">
        <v>28.6</v>
      </c>
      <c r="E127" s="4">
        <v>40941</v>
      </c>
      <c r="F127">
        <v>2017</v>
      </c>
    </row>
    <row r="128" spans="1:6" x14ac:dyDescent="0.2">
      <c r="A128" s="2">
        <v>51760</v>
      </c>
      <c r="B128" t="s">
        <v>271</v>
      </c>
      <c r="C128" s="3">
        <v>51609</v>
      </c>
      <c r="D128" s="5">
        <v>24</v>
      </c>
      <c r="E128" s="4">
        <v>46073</v>
      </c>
      <c r="F128">
        <v>2017</v>
      </c>
    </row>
    <row r="129" spans="1:6" x14ac:dyDescent="0.2">
      <c r="A129" s="2">
        <v>51770</v>
      </c>
      <c r="B129" t="s">
        <v>273</v>
      </c>
      <c r="C129" s="3">
        <v>18940</v>
      </c>
      <c r="D129" s="5">
        <v>19.3</v>
      </c>
      <c r="E129" s="4">
        <v>43135</v>
      </c>
      <c r="F129">
        <v>2017</v>
      </c>
    </row>
    <row r="130" spans="1:6" x14ac:dyDescent="0.2">
      <c r="A130" s="2">
        <v>51775</v>
      </c>
      <c r="B130" t="s">
        <v>278</v>
      </c>
      <c r="C130" s="3">
        <v>2567</v>
      </c>
      <c r="D130" s="5">
        <v>10.8</v>
      </c>
      <c r="E130" s="4">
        <v>54989</v>
      </c>
      <c r="F130">
        <v>2017</v>
      </c>
    </row>
    <row r="131" spans="1:6" x14ac:dyDescent="0.2">
      <c r="A131" s="2">
        <v>51790</v>
      </c>
      <c r="B131" t="s">
        <v>285</v>
      </c>
      <c r="C131" s="3">
        <v>3072</v>
      </c>
      <c r="D131" s="5">
        <v>13.1</v>
      </c>
      <c r="E131" s="4">
        <v>51551</v>
      </c>
      <c r="F131">
        <v>2017</v>
      </c>
    </row>
    <row r="132" spans="1:6" x14ac:dyDescent="0.2">
      <c r="A132" s="2">
        <v>51800</v>
      </c>
      <c r="B132" t="s">
        <v>286</v>
      </c>
      <c r="C132" s="3">
        <v>10067</v>
      </c>
      <c r="D132" s="5">
        <v>11.3</v>
      </c>
      <c r="E132" s="4">
        <v>68961</v>
      </c>
      <c r="F132">
        <v>2017</v>
      </c>
    </row>
    <row r="133" spans="1:6" x14ac:dyDescent="0.2">
      <c r="A133" s="2">
        <v>51810</v>
      </c>
      <c r="B133" t="s">
        <v>290</v>
      </c>
      <c r="C133" s="3">
        <v>36669</v>
      </c>
      <c r="D133" s="5">
        <v>8.3000000000000007</v>
      </c>
      <c r="E133" s="4">
        <v>72126</v>
      </c>
      <c r="F133">
        <v>2017</v>
      </c>
    </row>
    <row r="134" spans="1:6" x14ac:dyDescent="0.2">
      <c r="A134" s="2">
        <v>51820</v>
      </c>
      <c r="B134" t="s">
        <v>293</v>
      </c>
      <c r="C134" s="3">
        <v>3282</v>
      </c>
      <c r="D134" s="5">
        <v>14.9</v>
      </c>
      <c r="E134" s="4">
        <v>44008</v>
      </c>
      <c r="F134">
        <v>2017</v>
      </c>
    </row>
    <row r="135" spans="1:6" x14ac:dyDescent="0.2">
      <c r="A135" s="2">
        <v>51830</v>
      </c>
      <c r="B135" t="s">
        <v>295</v>
      </c>
      <c r="C135" s="3">
        <v>2396</v>
      </c>
      <c r="D135" s="5">
        <v>22.5</v>
      </c>
      <c r="E135" s="4">
        <v>53737</v>
      </c>
      <c r="F135">
        <v>2017</v>
      </c>
    </row>
    <row r="136" spans="1:6" x14ac:dyDescent="0.2">
      <c r="A136" s="2">
        <v>51840</v>
      </c>
      <c r="B136" t="s">
        <v>296</v>
      </c>
      <c r="C136" s="3">
        <v>3395</v>
      </c>
      <c r="D136">
        <v>12.6</v>
      </c>
      <c r="E136" s="4">
        <v>49588</v>
      </c>
      <c r="F136">
        <v>2017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0"/>
  <sheetViews>
    <sheetView workbookViewId="0">
      <selection activeCell="B17" sqref="B17"/>
    </sheetView>
  </sheetViews>
  <sheetFormatPr defaultRowHeight="12.75" x14ac:dyDescent="0.2"/>
  <sheetData>
    <row r="1" spans="1:14" x14ac:dyDescent="0.2">
      <c r="A1" s="1" t="s">
        <v>471</v>
      </c>
    </row>
    <row r="2" spans="1:14" x14ac:dyDescent="0.2">
      <c r="A2" s="1"/>
      <c r="B2" s="1" t="s">
        <v>159</v>
      </c>
      <c r="D2" s="8"/>
      <c r="E2" s="8" t="s">
        <v>462</v>
      </c>
      <c r="F2" t="s">
        <v>461</v>
      </c>
    </row>
    <row r="3" spans="1:14" x14ac:dyDescent="0.2">
      <c r="B3" s="1" t="s">
        <v>466</v>
      </c>
      <c r="F3" s="1" t="s">
        <v>472</v>
      </c>
      <c r="N3" s="1" t="s">
        <v>473</v>
      </c>
    </row>
    <row r="4" spans="1:14" x14ac:dyDescent="0.2">
      <c r="B4" s="1" t="s">
        <v>492</v>
      </c>
    </row>
    <row r="5" spans="1:14" x14ac:dyDescent="0.2">
      <c r="B5" s="1"/>
    </row>
    <row r="6" spans="1:14" x14ac:dyDescent="0.2">
      <c r="A6" s="1" t="s">
        <v>463</v>
      </c>
      <c r="B6" s="1"/>
    </row>
    <row r="7" spans="1:14" x14ac:dyDescent="0.2">
      <c r="B7" s="1" t="s">
        <v>464</v>
      </c>
    </row>
    <row r="8" spans="1:14" x14ac:dyDescent="0.2">
      <c r="B8" s="1" t="s">
        <v>467</v>
      </c>
    </row>
    <row r="9" spans="1:14" x14ac:dyDescent="0.2">
      <c r="B9" s="1" t="s">
        <v>469</v>
      </c>
    </row>
    <row r="10" spans="1:14" x14ac:dyDescent="0.2">
      <c r="B10" s="1"/>
    </row>
    <row r="11" spans="1:14" x14ac:dyDescent="0.2">
      <c r="A11" s="1" t="s">
        <v>470</v>
      </c>
      <c r="B11" s="1"/>
    </row>
    <row r="12" spans="1:14" x14ac:dyDescent="0.2">
      <c r="B12" s="1" t="s">
        <v>487</v>
      </c>
    </row>
    <row r="13" spans="1:14" x14ac:dyDescent="0.2">
      <c r="B13" s="1" t="s">
        <v>465</v>
      </c>
    </row>
    <row r="14" spans="1:14" x14ac:dyDescent="0.2">
      <c r="B14" s="1"/>
    </row>
    <row r="15" spans="1:14" x14ac:dyDescent="0.2">
      <c r="A15" t="s">
        <v>157</v>
      </c>
    </row>
    <row r="16" spans="1:14" x14ac:dyDescent="0.2">
      <c r="B16" t="s">
        <v>158</v>
      </c>
    </row>
    <row r="17" spans="2:2" x14ac:dyDescent="0.2">
      <c r="B17" s="1" t="s">
        <v>468</v>
      </c>
    </row>
    <row r="18" spans="2:2" x14ac:dyDescent="0.2">
      <c r="B18" t="s">
        <v>160</v>
      </c>
    </row>
    <row r="19" spans="2:2" x14ac:dyDescent="0.2">
      <c r="B19" t="s">
        <v>484</v>
      </c>
    </row>
    <row r="20" spans="2:2" x14ac:dyDescent="0.2">
      <c r="B20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Local Prevailing Wages</vt:lpstr>
      <vt:lpstr>Wages</vt:lpstr>
      <vt:lpstr>Unemployment</vt:lpstr>
      <vt:lpstr>MBFJTC</vt:lpstr>
      <vt:lpstr>Poverty</vt:lpstr>
      <vt:lpstr>Instructions</vt:lpstr>
      <vt:lpstr>'Local Prevailing Wages'!Print_Titles</vt:lpstr>
    </vt:vector>
  </TitlesOfParts>
  <Company>VEDP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BKroll</dc:creator>
  <cp:lastModifiedBy>Maher, Stacy</cp:lastModifiedBy>
  <cp:lastPrinted>2012-11-14T19:07:27Z</cp:lastPrinted>
  <dcterms:created xsi:type="dcterms:W3CDTF">2006-06-08T17:10:32Z</dcterms:created>
  <dcterms:modified xsi:type="dcterms:W3CDTF">2019-04-24T13:59:17Z</dcterms:modified>
</cp:coreProperties>
</file>